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9465" windowHeight="5325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<sst xmlns="http://schemas.openxmlformats.org/spreadsheetml/2006/main" count="73" uniqueCount="59">
  <si>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</si>
  <si>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</si>
  <si>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</si>
  <si>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</si>
  <si>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</si>
  <si>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</si>
  <si>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</si>
  <si>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</si>
  <si>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</si>
  <si>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</si>
  <si>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</si>
  <si>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</si>
  <si>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</si>
  <si>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</si>
  <si>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</si>
  <si>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</si>
  <si>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</si>
  <si>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</si>
  <si>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</si>
  <si>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</si>
  <si>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</si>
  <si>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</si>
  <si>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</si>
  <si>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</si>
  <si>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</si>
  <si>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</si>
  <si>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</si>
  <si>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</si>
  <si>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</si>
  <si>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</si>
  <si>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</si>
  <si>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</si>
  <si>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</si>
  <si>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</si>
  <si>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</si>
  <si>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</si>
  <si>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</si>
  <si>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</si>
  <si>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</si>
  <si>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</si>
  <si>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</si>
  <si>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</si>
  <si>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</si>
  <si>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</si>
  <si>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</si>
  <si>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</si>
  <si>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</si>
  <si>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Histogram</t>
  </si>
  <si>
    <t>Statistics</t>
  </si>
  <si>
    <t>Average</t>
  </si>
  <si>
    <t>Median</t>
  </si>
  <si>
    <t>Min</t>
  </si>
  <si>
    <t>Max</t>
  </si>
  <si>
    <t>Y (depth from Bottom)</t>
  </si>
  <si>
    <t>Profile at 4 m</t>
  </si>
  <si>
    <t>Profile at 6 m</t>
  </si>
  <si>
    <t>Velocity (m/s) Interpolated</t>
  </si>
  <si>
    <t>Velocity (m/s) Recorded</t>
  </si>
  <si>
    <t>(probe slid -  reading may be erroneous)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</si>
</sst>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4" fontId="5" fillId="0" borderId="3" xfId="0" applyNumberFormat="1" applyFont="1" applyBorder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21" applyNumberFormat="1" applyFont="1" applyAlignment="1">
      <alignment horizontal="center" vertical="top" wrapText="1"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Fill="1" applyBorder="1" applyAlignment="1">
      <alignment/>
    </xf>
    <xf numFmtId="0" fontId="0" fillId="0" borderId="5" xfId="21" applyNumberFormat="1" applyBorder="1" applyAlignment="1">
      <alignment/>
    </xf>
    <xf numFmtId="0" fontId="0" fillId="0" borderId="5" xfId="21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6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0" fillId="2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1525"/>
          <c:w val="0.936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Counts'!$L$11:$L$21</c:f>
              <c:numCache/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142875</xdr:rowOff>
    </xdr:from>
    <xdr:to>
      <xdr:col>27</xdr:col>
      <xdr:colOff>504825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9448800" y="1390650"/>
        <a:ext cx="7686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workbookViewId="0" topLeftCell="A1">
      <selection activeCell="K3" sqref="K3:L10"/>
    </sheetView>
  </sheetViews>
  <sheetFormatPr defaultColWidth="9.33203125" defaultRowHeight="12.75"/>
  <cols>
    <col min="1" max="1" width="18.66015625" style="1" customWidth="1"/>
    <col min="2" max="2" width="22" style="1" customWidth="1"/>
    <col min="3" max="3" width="17.16015625" style="1" customWidth="1"/>
    <col min="4" max="4" width="3.5" style="1" customWidth="1"/>
    <col min="5" max="5" width="18.33203125" style="1" customWidth="1"/>
    <col min="6" max="6" width="19" style="1" customWidth="1"/>
    <col min="7" max="7" width="3.5" style="1" customWidth="1"/>
    <col min="8" max="8" width="12.16015625" style="1" customWidth="1"/>
    <col min="9" max="9" width="18.16015625" style="1" customWidth="1"/>
    <col min="10" max="10" width="3.66015625" style="1" customWidth="1"/>
    <col min="11" max="11" width="18.5" style="1" customWidth="1"/>
    <col min="12" max="12" width="17.66015625" style="1" customWidth="1"/>
    <col min="13" max="13" width="18" style="1" customWidth="1"/>
    <col min="14" max="14" width="8.83203125" style="9" customWidth="1"/>
    <col min="15" max="15" width="16.33203125" style="11" customWidth="1"/>
    <col min="16" max="16384" width="9.33203125" style="1" customWidth="1"/>
  </cols>
  <sheetData>
    <row r="1" ht="20.25">
      <c r="A1" s="23" t="s">
        <v>40</v>
      </c>
    </row>
    <row r="3" ht="13.5" thickBot="1"/>
    <row r="4" spans="1:24" ht="12.75">
      <c r="A4" s="1" t="s">
        <v>2</v>
      </c>
      <c r="B4" s="24" t="s">
        <v>43</v>
      </c>
      <c r="E4" s="97" t="s">
        <v>0</v>
      </c>
      <c r="F4" s="98"/>
      <c r="O4" s="81"/>
      <c r="W4" s="9"/>
      <c r="X4" s="11"/>
    </row>
    <row r="5" spans="1:30" ht="12.75">
      <c r="A5" s="1" t="s">
        <v>3</v>
      </c>
      <c r="B5" s="52">
        <v>38815</v>
      </c>
      <c r="E5" s="99" t="s">
        <v>22</v>
      </c>
      <c r="F5" s="100"/>
      <c r="I5" s="18">
        <f>SUM(M17:M78)</f>
        <v>2.24132500095</v>
      </c>
      <c r="W5" s="9"/>
      <c r="X5" s="11"/>
      <c r="AD5" s="12"/>
    </row>
    <row r="6" spans="1:33" ht="12.75">
      <c r="A6" s="1" t="s">
        <v>28</v>
      </c>
      <c r="B6" s="25"/>
      <c r="E6" s="99" t="s">
        <v>23</v>
      </c>
      <c r="F6" s="100"/>
      <c r="I6" s="18">
        <f>SUM(K17:K78)</f>
        <v>5.70500032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6">
        <v>6</v>
      </c>
      <c r="E7" s="99" t="s">
        <v>24</v>
      </c>
      <c r="F7" s="100"/>
      <c r="I7" s="18">
        <f>SUM(L17:L31)</f>
        <v>12.488134839877137</v>
      </c>
      <c r="M7" s="8"/>
      <c r="R7" s="10"/>
      <c r="S7" s="9"/>
      <c r="T7" s="12"/>
      <c r="U7" s="14"/>
    </row>
    <row r="8" spans="5:21" ht="13.5" thickBot="1">
      <c r="E8" s="99" t="s">
        <v>25</v>
      </c>
      <c r="F8" s="100"/>
      <c r="I8" s="18">
        <f>I6/I7</f>
        <v>0.4568336579600968</v>
      </c>
      <c r="M8" s="8"/>
      <c r="R8" s="10"/>
      <c r="S8" s="9"/>
      <c r="T8" s="12"/>
      <c r="U8" s="14"/>
    </row>
    <row r="9" spans="1:21" ht="12.75">
      <c r="A9" s="1" t="s">
        <v>11</v>
      </c>
      <c r="B9" s="27">
        <v>1.62</v>
      </c>
      <c r="E9" s="99" t="s">
        <v>26</v>
      </c>
      <c r="F9" s="100"/>
      <c r="I9" s="18">
        <f>I5/I6</f>
        <v>0.39287026734995867</v>
      </c>
      <c r="K9" s="53"/>
      <c r="M9" s="8"/>
      <c r="R9" s="10"/>
      <c r="S9" s="9"/>
      <c r="T9" s="12"/>
      <c r="U9" s="14"/>
    </row>
    <row r="10" spans="1:21" ht="12.75">
      <c r="A10" s="1" t="s">
        <v>16</v>
      </c>
      <c r="B10" s="28">
        <v>0.01</v>
      </c>
      <c r="E10" s="99" t="s">
        <v>19</v>
      </c>
      <c r="F10" s="100"/>
      <c r="I10" s="18">
        <f>I9/(I6/(B11)*9.81)^0.5</f>
        <v>0.18115916190626222</v>
      </c>
      <c r="M10" s="8"/>
      <c r="R10" s="10"/>
      <c r="S10" s="9"/>
      <c r="T10" s="12"/>
      <c r="U10" s="14"/>
    </row>
    <row r="11" spans="1:21" ht="12.75">
      <c r="A11" s="1" t="s">
        <v>20</v>
      </c>
      <c r="B11" s="25">
        <v>11.9</v>
      </c>
      <c r="E11" s="99" t="s">
        <v>17</v>
      </c>
      <c r="F11" s="100"/>
      <c r="I11" s="18">
        <f>8*9.81*I8*B10/(I9^2)</f>
        <v>2.3228371505045953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6">
        <v>17.6</v>
      </c>
      <c r="E12" s="99" t="s">
        <v>18</v>
      </c>
      <c r="F12" s="100"/>
      <c r="I12" s="18">
        <f>I8^(2/3)*B10^0.5/I9</f>
        <v>0.15098120948669083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96" t="s">
        <v>9</v>
      </c>
      <c r="B15" s="96"/>
      <c r="C15" s="96"/>
      <c r="D15" s="16"/>
      <c r="E15" s="95" t="s">
        <v>29</v>
      </c>
      <c r="F15" s="95"/>
      <c r="I15" s="15" t="s">
        <v>14</v>
      </c>
      <c r="J15" s="15"/>
      <c r="K15" s="93" t="s">
        <v>30</v>
      </c>
      <c r="L15" s="94"/>
      <c r="M15" s="94"/>
      <c r="N15" s="50"/>
      <c r="R15" s="10"/>
      <c r="S15" s="9"/>
      <c r="T15" s="12"/>
      <c r="U15" s="14"/>
    </row>
    <row r="16" spans="1:23" s="65" customFormat="1" ht="51.75" thickBot="1">
      <c r="A16" s="85" t="s">
        <v>5</v>
      </c>
      <c r="B16" s="85" t="s">
        <v>6</v>
      </c>
      <c r="C16" s="85" t="s">
        <v>7</v>
      </c>
      <c r="E16" s="64" t="s">
        <v>8</v>
      </c>
      <c r="F16" s="64" t="s">
        <v>10</v>
      </c>
      <c r="H16" s="86" t="s">
        <v>57</v>
      </c>
      <c r="I16" s="86" t="s">
        <v>56</v>
      </c>
      <c r="K16" s="64" t="s">
        <v>12</v>
      </c>
      <c r="L16" s="64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84">
        <v>0.999999</v>
      </c>
      <c r="B17" s="84">
        <v>1.62</v>
      </c>
      <c r="C17" s="84">
        <v>0</v>
      </c>
      <c r="E17" s="17">
        <f>$B$9-B17</f>
        <v>0</v>
      </c>
      <c r="F17" s="17">
        <f>(E17+C17)</f>
        <v>0</v>
      </c>
      <c r="H17" s="65">
        <v>0</v>
      </c>
      <c r="I17" s="87">
        <v>0</v>
      </c>
      <c r="K17" s="18">
        <f aca="true" t="shared" si="0" ref="K17:K29">(($F17-$E17+$F18-$E18)/2)*($A18-$A17)</f>
        <v>1.3000000000373825E-07</v>
      </c>
      <c r="L17" s="18">
        <f>IF(C17+C18&gt;ABS(E17-E18),((A18-A17)^2+(E17-E18)^2)^0.5,MAX(C17,C18)/ABS(B18-B17)*((A18-A17)^2+(E17-E18)^2)^0.5)</f>
        <v>0.2600000000019231</v>
      </c>
      <c r="M17" s="19">
        <f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2">
        <v>1</v>
      </c>
      <c r="B18" s="82">
        <v>1.88</v>
      </c>
      <c r="C18" s="83">
        <v>0.26</v>
      </c>
      <c r="E18" s="17">
        <f aca="true" t="shared" si="1" ref="E18:E31">$B$9-B18</f>
        <v>-0.2599999999999998</v>
      </c>
      <c r="F18" s="17">
        <f aca="true" t="shared" si="2" ref="F18:F31">(E18+C18)</f>
        <v>2.220446049250313E-16</v>
      </c>
      <c r="H18" s="1">
        <v>0.05</v>
      </c>
      <c r="I18" s="88">
        <f>AVERAGE(H18:H19)</f>
        <v>0.155</v>
      </c>
      <c r="K18" s="18">
        <f t="shared" si="0"/>
        <v>0.255</v>
      </c>
      <c r="L18" s="18">
        <f aca="true" t="shared" si="3" ref="L18:L30">IF(C18+C19&gt;ABS(E18-E19),((A19-A18)^2+(E18-E19)^2)^0.5,MAX(C18,C19)/ABS(B19-B18)*((A19-A18)^2+(E18-E19)^2)^0.5)</f>
        <v>1.0007996802557444</v>
      </c>
      <c r="M18" s="19">
        <f aca="true" t="shared" si="4" ref="M18:M30">K18*I18</f>
        <v>0.039525</v>
      </c>
      <c r="R18" s="10"/>
      <c r="S18" s="9"/>
      <c r="T18" s="12"/>
      <c r="U18" s="14"/>
      <c r="W18" s="13"/>
    </row>
    <row r="19" spans="1:13" ht="12.75">
      <c r="A19" s="29">
        <v>2</v>
      </c>
      <c r="B19" s="1">
        <v>1.92</v>
      </c>
      <c r="C19" s="30">
        <v>0.25</v>
      </c>
      <c r="E19" s="17">
        <f t="shared" si="1"/>
        <v>-0.2999999999999998</v>
      </c>
      <c r="F19" s="17">
        <f t="shared" si="2"/>
        <v>-0.04999999999999982</v>
      </c>
      <c r="H19" s="1">
        <v>0.26</v>
      </c>
      <c r="I19" s="88">
        <f aca="true" t="shared" si="5" ref="I19:I30">AVERAGE(H19:H20)</f>
        <v>0.24</v>
      </c>
      <c r="K19" s="18">
        <f t="shared" si="0"/>
        <v>0.33999999999999997</v>
      </c>
      <c r="L19" s="18">
        <f t="shared" si="3"/>
        <v>1.009752444909147</v>
      </c>
      <c r="M19" s="19">
        <f t="shared" si="4"/>
        <v>0.08159999999999999</v>
      </c>
    </row>
    <row r="20" spans="1:13" ht="12.75">
      <c r="A20" s="29">
        <v>3</v>
      </c>
      <c r="B20" s="1">
        <v>2.06</v>
      </c>
      <c r="C20" s="30">
        <v>0.43</v>
      </c>
      <c r="E20" s="17">
        <f t="shared" si="1"/>
        <v>-0.43999999999999995</v>
      </c>
      <c r="F20" s="17">
        <f t="shared" si="2"/>
        <v>-0.009999999999999953</v>
      </c>
      <c r="H20" s="1">
        <v>0.22</v>
      </c>
      <c r="I20" s="88">
        <f t="shared" si="5"/>
        <v>0.24</v>
      </c>
      <c r="K20" s="18">
        <f t="shared" si="0"/>
        <v>0.505</v>
      </c>
      <c r="L20" s="18">
        <f t="shared" si="3"/>
        <v>1.012719112093773</v>
      </c>
      <c r="M20" s="19">
        <f t="shared" si="4"/>
        <v>0.1212</v>
      </c>
    </row>
    <row r="21" spans="1:13" ht="12.75">
      <c r="A21" s="29">
        <v>4</v>
      </c>
      <c r="B21" s="1">
        <v>2.22</v>
      </c>
      <c r="C21" s="30">
        <v>0.58</v>
      </c>
      <c r="E21" s="17">
        <f t="shared" si="1"/>
        <v>-0.6000000000000001</v>
      </c>
      <c r="F21" s="17">
        <f t="shared" si="2"/>
        <v>-0.02000000000000013</v>
      </c>
      <c r="H21" s="1">
        <v>0.26</v>
      </c>
      <c r="I21" s="88">
        <f t="shared" si="5"/>
        <v>0.32</v>
      </c>
      <c r="K21" s="18">
        <f t="shared" si="0"/>
        <v>0.62</v>
      </c>
      <c r="L21" s="18">
        <f t="shared" si="3"/>
        <v>1.004987562112089</v>
      </c>
      <c r="M21" s="19">
        <f t="shared" si="4"/>
        <v>0.1984</v>
      </c>
    </row>
    <row r="22" spans="1:13" ht="12.75">
      <c r="A22" s="29">
        <v>5</v>
      </c>
      <c r="B22" s="1">
        <v>2.32</v>
      </c>
      <c r="C22" s="30">
        <v>0.66</v>
      </c>
      <c r="E22" s="17">
        <f t="shared" si="1"/>
        <v>-0.6999999999999997</v>
      </c>
      <c r="F22" s="17">
        <f t="shared" si="2"/>
        <v>-0.0399999999999997</v>
      </c>
      <c r="H22" s="1">
        <v>0.38</v>
      </c>
      <c r="I22" s="88">
        <f t="shared" si="5"/>
        <v>0.445</v>
      </c>
      <c r="K22" s="18">
        <f t="shared" si="0"/>
        <v>0.63</v>
      </c>
      <c r="L22" s="18">
        <f t="shared" si="3"/>
        <v>1.000199980003999</v>
      </c>
      <c r="M22" s="19">
        <f t="shared" si="4"/>
        <v>0.28035</v>
      </c>
    </row>
    <row r="23" spans="1:13" ht="12.75">
      <c r="A23" s="29">
        <v>6</v>
      </c>
      <c r="B23" s="53">
        <v>2.3</v>
      </c>
      <c r="C23" s="30">
        <v>0.6</v>
      </c>
      <c r="E23" s="17">
        <f t="shared" si="1"/>
        <v>-0.6799999999999997</v>
      </c>
      <c r="F23" s="17">
        <f t="shared" si="2"/>
        <v>-0.07999999999999974</v>
      </c>
      <c r="H23" s="1">
        <v>0.51</v>
      </c>
      <c r="I23" s="88">
        <f t="shared" si="5"/>
        <v>0.5449999999999999</v>
      </c>
      <c r="K23" s="18">
        <f t="shared" si="0"/>
        <v>0.575</v>
      </c>
      <c r="L23" s="18">
        <f t="shared" si="3"/>
        <v>1.0097524449091468</v>
      </c>
      <c r="M23" s="19">
        <f t="shared" si="4"/>
        <v>0.31337499999999996</v>
      </c>
    </row>
    <row r="24" spans="1:13" ht="12.75">
      <c r="A24" s="29">
        <v>7</v>
      </c>
      <c r="B24" s="53">
        <v>2.16</v>
      </c>
      <c r="C24" s="30">
        <v>0.55</v>
      </c>
      <c r="E24" s="17">
        <f t="shared" si="1"/>
        <v>-0.54</v>
      </c>
      <c r="F24" s="17">
        <f t="shared" si="2"/>
        <v>0.010000000000000009</v>
      </c>
      <c r="H24" s="1">
        <v>0.58</v>
      </c>
      <c r="I24" s="88">
        <f t="shared" si="5"/>
        <v>0.5700000000000001</v>
      </c>
      <c r="K24" s="18">
        <f t="shared" si="0"/>
        <v>0.515</v>
      </c>
      <c r="L24" s="18">
        <f t="shared" si="3"/>
        <v>1.000449898795537</v>
      </c>
      <c r="M24" s="19">
        <f t="shared" si="4"/>
        <v>0.29355000000000003</v>
      </c>
    </row>
    <row r="25" spans="1:13" ht="12.75">
      <c r="A25" s="29">
        <v>8</v>
      </c>
      <c r="B25" s="53">
        <v>2.13</v>
      </c>
      <c r="C25" s="30">
        <v>0.48</v>
      </c>
      <c r="E25" s="17">
        <f t="shared" si="1"/>
        <v>-0.5099999999999998</v>
      </c>
      <c r="F25" s="17">
        <f t="shared" si="2"/>
        <v>-0.029999999999999805</v>
      </c>
      <c r="H25" s="1">
        <v>0.56</v>
      </c>
      <c r="I25" s="88">
        <f t="shared" si="5"/>
        <v>0.53</v>
      </c>
      <c r="K25" s="18">
        <f t="shared" si="0"/>
        <v>0.485</v>
      </c>
      <c r="L25" s="18">
        <f t="shared" si="3"/>
        <v>1.000199980003999</v>
      </c>
      <c r="M25" s="19">
        <f t="shared" si="4"/>
        <v>0.25705</v>
      </c>
    </row>
    <row r="26" spans="1:47" ht="12.75">
      <c r="A26" s="29">
        <v>9</v>
      </c>
      <c r="B26" s="53">
        <v>2.11</v>
      </c>
      <c r="C26" s="30">
        <v>0.49</v>
      </c>
      <c r="E26" s="17">
        <f t="shared" si="1"/>
        <v>-0.48999999999999977</v>
      </c>
      <c r="F26" s="17">
        <f t="shared" si="2"/>
        <v>2.220446049250313E-16</v>
      </c>
      <c r="H26" s="1">
        <v>0.5</v>
      </c>
      <c r="I26" s="88">
        <f t="shared" si="5"/>
        <v>0.475</v>
      </c>
      <c r="K26" s="18">
        <f t="shared" si="0"/>
        <v>0.475</v>
      </c>
      <c r="L26" s="18">
        <f t="shared" si="3"/>
        <v>1.000449898795537</v>
      </c>
      <c r="M26" s="19">
        <f t="shared" si="4"/>
        <v>0.225625</v>
      </c>
      <c r="AU26" s="3"/>
    </row>
    <row r="27" spans="1:47" ht="12.75">
      <c r="A27" s="29">
        <v>10</v>
      </c>
      <c r="B27" s="53">
        <v>2.14</v>
      </c>
      <c r="C27" s="30">
        <v>0.46</v>
      </c>
      <c r="E27" s="17">
        <f t="shared" si="1"/>
        <v>-0.52</v>
      </c>
      <c r="F27" s="17">
        <f t="shared" si="2"/>
        <v>-0.06</v>
      </c>
      <c r="H27" s="1">
        <v>0.45</v>
      </c>
      <c r="I27" s="88">
        <f t="shared" si="5"/>
        <v>0.455</v>
      </c>
      <c r="K27" s="18">
        <f t="shared" si="0"/>
        <v>0.48</v>
      </c>
      <c r="L27" s="18">
        <f t="shared" si="3"/>
        <v>1.0007996802557444</v>
      </c>
      <c r="M27" s="19">
        <f t="shared" si="4"/>
        <v>0.2184</v>
      </c>
      <c r="AU27" s="3"/>
    </row>
    <row r="28" spans="1:47" ht="12.75">
      <c r="A28" s="29">
        <v>11</v>
      </c>
      <c r="B28" s="53">
        <v>2.18</v>
      </c>
      <c r="C28" s="30">
        <v>0.5</v>
      </c>
      <c r="E28" s="17">
        <f t="shared" si="1"/>
        <v>-0.56</v>
      </c>
      <c r="F28" s="17">
        <f t="shared" si="2"/>
        <v>-0.06000000000000005</v>
      </c>
      <c r="H28" s="1">
        <v>0.46</v>
      </c>
      <c r="I28" s="88">
        <f t="shared" si="5"/>
        <v>0.35</v>
      </c>
      <c r="K28" s="18">
        <f t="shared" si="0"/>
        <v>0.485</v>
      </c>
      <c r="L28" s="18">
        <f t="shared" si="3"/>
        <v>1.0017983829094554</v>
      </c>
      <c r="M28" s="19">
        <f t="shared" si="4"/>
        <v>0.16974999999999998</v>
      </c>
      <c r="AU28" s="3"/>
    </row>
    <row r="29" spans="1:47" ht="12.75">
      <c r="A29" s="29">
        <v>12</v>
      </c>
      <c r="B29" s="53">
        <v>2.12</v>
      </c>
      <c r="C29" s="30">
        <v>0.47</v>
      </c>
      <c r="E29" s="17">
        <f t="shared" si="1"/>
        <v>-0.5</v>
      </c>
      <c r="F29" s="17">
        <f t="shared" si="2"/>
        <v>-0.030000000000000027</v>
      </c>
      <c r="H29" s="1">
        <v>0.24</v>
      </c>
      <c r="I29" s="88">
        <f t="shared" si="5"/>
        <v>0.125</v>
      </c>
      <c r="K29" s="18">
        <f t="shared" si="0"/>
        <v>0.3400000000000003</v>
      </c>
      <c r="L29" s="18">
        <f t="shared" si="3"/>
        <v>0.8062257748298557</v>
      </c>
      <c r="M29" s="19">
        <f t="shared" si="4"/>
        <v>0.04250000000000004</v>
      </c>
      <c r="AU29" s="3"/>
    </row>
    <row r="30" spans="1:47" ht="12.75">
      <c r="A30" s="29">
        <v>12.8</v>
      </c>
      <c r="B30" s="53">
        <v>2.02</v>
      </c>
      <c r="C30" s="30">
        <v>0.38</v>
      </c>
      <c r="E30" s="17">
        <f t="shared" si="1"/>
        <v>-0.3999999999999999</v>
      </c>
      <c r="F30" s="17">
        <f t="shared" si="2"/>
        <v>-0.019999999999999907</v>
      </c>
      <c r="H30" s="1">
        <v>0.01</v>
      </c>
      <c r="I30" s="88">
        <f t="shared" si="5"/>
        <v>0.005</v>
      </c>
      <c r="K30" s="18">
        <f>(($F30-$E30+$F31-$E31)/2)*($A31-$A30)</f>
        <v>1.8999999985780393E-07</v>
      </c>
      <c r="L30" s="18">
        <f t="shared" si="3"/>
        <v>0.3800000000011875</v>
      </c>
      <c r="M30" s="19">
        <f t="shared" si="4"/>
        <v>9.499999992890197E-10</v>
      </c>
      <c r="AU30" s="3"/>
    </row>
    <row r="31" spans="1:47" ht="12.75">
      <c r="A31" s="29">
        <v>12.800001</v>
      </c>
      <c r="B31" s="53">
        <v>1.62</v>
      </c>
      <c r="C31" s="30">
        <v>0</v>
      </c>
      <c r="E31" s="17">
        <f t="shared" si="1"/>
        <v>0</v>
      </c>
      <c r="F31" s="17">
        <f t="shared" si="2"/>
        <v>0</v>
      </c>
      <c r="H31" s="1">
        <v>0</v>
      </c>
      <c r="I31" s="28">
        <v>0</v>
      </c>
      <c r="K31" s="18">
        <f>(($F31-$E31+$F32-$E32)/2)*($A32-$A31)</f>
        <v>0</v>
      </c>
      <c r="L31" s="18">
        <f>IF(C31+C32&gt;ABS(E31-E32),((A32-A31)^2+(E31-E32)^2)^0.5,MAX(C31,C32)/ABS(B32-B31)*((A32-A31)^2+(E31-E32)^2)^0.5)</f>
        <v>0</v>
      </c>
      <c r="M31" s="19">
        <f>K31*I31</f>
        <v>0</v>
      </c>
      <c r="AU31" s="3"/>
    </row>
    <row r="32" spans="1:47" ht="12.75">
      <c r="A32" s="29"/>
      <c r="C32" s="30"/>
      <c r="E32" s="17"/>
      <c r="F32" s="17"/>
      <c r="I32" s="28"/>
      <c r="K32" s="18"/>
      <c r="L32" s="18"/>
      <c r="M32" s="19"/>
      <c r="AU32" s="3"/>
    </row>
    <row r="33" spans="1:47" ht="12.75">
      <c r="A33" s="29"/>
      <c r="C33" s="30"/>
      <c r="E33" s="17"/>
      <c r="F33" s="17"/>
      <c r="I33" s="28"/>
      <c r="K33" s="18"/>
      <c r="L33" s="18"/>
      <c r="M33" s="19"/>
      <c r="AU33" s="3"/>
    </row>
    <row r="34" spans="1:47" ht="12.75">
      <c r="A34" s="29"/>
      <c r="C34" s="30"/>
      <c r="E34" s="17"/>
      <c r="F34" s="17"/>
      <c r="I34" s="28"/>
      <c r="K34" s="18"/>
      <c r="L34" s="18"/>
      <c r="M34" s="19"/>
      <c r="AU34" s="3"/>
    </row>
    <row r="35" spans="1:47" ht="12.75">
      <c r="A35" s="29"/>
      <c r="C35" s="30"/>
      <c r="E35" s="17"/>
      <c r="F35" s="17"/>
      <c r="I35" s="28"/>
      <c r="K35" s="18"/>
      <c r="L35" s="18"/>
      <c r="M35" s="19"/>
      <c r="AU35" s="3"/>
    </row>
    <row r="36" spans="1:47" ht="12.75">
      <c r="A36" s="29"/>
      <c r="C36" s="30"/>
      <c r="E36" s="17"/>
      <c r="F36" s="17"/>
      <c r="I36" s="28"/>
      <c r="K36" s="18"/>
      <c r="L36" s="18"/>
      <c r="M36" s="19"/>
      <c r="AU36" s="3"/>
    </row>
    <row r="37" spans="1:47" ht="12.75">
      <c r="A37" s="29"/>
      <c r="C37" s="30"/>
      <c r="E37" s="17"/>
      <c r="F37" s="17"/>
      <c r="I37" s="28"/>
      <c r="K37" s="18"/>
      <c r="L37" s="18"/>
      <c r="M37" s="19"/>
      <c r="AU37" s="3"/>
    </row>
    <row r="38" spans="1:47" ht="12.75">
      <c r="A38" s="29"/>
      <c r="C38" s="30"/>
      <c r="E38" s="17"/>
      <c r="F38" s="17"/>
      <c r="I38" s="28"/>
      <c r="K38" s="18"/>
      <c r="L38" s="18"/>
      <c r="M38" s="19"/>
      <c r="AU38" s="3"/>
    </row>
    <row r="39" spans="1:47" ht="12.75">
      <c r="A39" s="29"/>
      <c r="C39" s="30"/>
      <c r="E39" s="17"/>
      <c r="F39" s="17"/>
      <c r="I39" s="28"/>
      <c r="K39" s="18"/>
      <c r="L39" s="18"/>
      <c r="M39" s="19"/>
      <c r="AU39" s="3"/>
    </row>
    <row r="40" spans="1:47" ht="12.75">
      <c r="A40" s="29"/>
      <c r="C40" s="30"/>
      <c r="E40" s="17"/>
      <c r="F40" s="17"/>
      <c r="I40" s="28"/>
      <c r="K40" s="18"/>
      <c r="L40" s="18"/>
      <c r="M40" s="19"/>
      <c r="AU40" s="3"/>
    </row>
    <row r="41" spans="1:47" ht="12.75">
      <c r="A41" s="29"/>
      <c r="C41" s="30"/>
      <c r="E41" s="17"/>
      <c r="F41" s="17"/>
      <c r="I41" s="28"/>
      <c r="K41" s="18"/>
      <c r="L41" s="18"/>
      <c r="M41" s="19"/>
      <c r="AU41" s="3"/>
    </row>
    <row r="42" spans="1:47" ht="12.75">
      <c r="A42" s="29"/>
      <c r="C42" s="30"/>
      <c r="E42" s="17"/>
      <c r="F42" s="17"/>
      <c r="I42" s="28"/>
      <c r="K42" s="18"/>
      <c r="L42" s="18"/>
      <c r="M42" s="19"/>
      <c r="AU42" s="3"/>
    </row>
    <row r="43" spans="1:47" ht="12.75">
      <c r="A43" s="29"/>
      <c r="C43" s="30"/>
      <c r="E43" s="17"/>
      <c r="F43" s="17"/>
      <c r="I43" s="28"/>
      <c r="K43" s="18"/>
      <c r="L43" s="18"/>
      <c r="M43" s="19"/>
      <c r="AU43" s="3"/>
    </row>
    <row r="44" spans="1:47" ht="12.75">
      <c r="A44" s="29"/>
      <c r="C44" s="30"/>
      <c r="E44" s="17"/>
      <c r="F44" s="17"/>
      <c r="I44" s="28"/>
      <c r="K44" s="18"/>
      <c r="L44" s="18"/>
      <c r="M44" s="19"/>
      <c r="AU44" s="3"/>
    </row>
    <row r="45" spans="1:47" ht="12.75">
      <c r="A45" s="29"/>
      <c r="C45" s="30"/>
      <c r="E45" s="17"/>
      <c r="F45" s="17"/>
      <c r="I45" s="28"/>
      <c r="K45" s="18"/>
      <c r="L45" s="18"/>
      <c r="M45" s="19"/>
      <c r="AU45" s="3"/>
    </row>
    <row r="46" spans="1:47" ht="12.75">
      <c r="A46" s="29"/>
      <c r="C46" s="30"/>
      <c r="E46" s="17"/>
      <c r="F46" s="17"/>
      <c r="I46" s="28"/>
      <c r="K46" s="18"/>
      <c r="L46" s="18"/>
      <c r="M46" s="19"/>
      <c r="AU46" s="3"/>
    </row>
    <row r="47" spans="1:47" ht="12.75">
      <c r="A47" s="29"/>
      <c r="C47" s="30"/>
      <c r="E47" s="17"/>
      <c r="F47" s="17"/>
      <c r="I47" s="28"/>
      <c r="K47" s="18"/>
      <c r="L47" s="18"/>
      <c r="M47" s="19"/>
      <c r="AU47" s="3"/>
    </row>
    <row r="48" spans="1:47" ht="12.75">
      <c r="A48" s="29"/>
      <c r="C48" s="30"/>
      <c r="E48" s="17"/>
      <c r="F48" s="17"/>
      <c r="I48" s="28"/>
      <c r="K48" s="18"/>
      <c r="L48" s="18"/>
      <c r="M48" s="19"/>
      <c r="AU48" s="3"/>
    </row>
    <row r="49" spans="1:47" ht="12.75">
      <c r="A49" s="29"/>
      <c r="C49" s="30"/>
      <c r="E49" s="17"/>
      <c r="F49" s="17"/>
      <c r="I49" s="28"/>
      <c r="K49" s="18"/>
      <c r="L49" s="18"/>
      <c r="M49" s="19"/>
      <c r="AU49" s="3"/>
    </row>
    <row r="50" spans="1:47" ht="12.75">
      <c r="A50" s="29"/>
      <c r="C50" s="30"/>
      <c r="E50" s="17"/>
      <c r="F50" s="17"/>
      <c r="I50" s="28"/>
      <c r="K50" s="18"/>
      <c r="L50" s="18"/>
      <c r="M50" s="19"/>
      <c r="AU50" s="3"/>
    </row>
    <row r="51" spans="1:47" ht="12.75">
      <c r="A51" s="29"/>
      <c r="C51" s="30"/>
      <c r="E51" s="17"/>
      <c r="F51" s="17"/>
      <c r="I51" s="28"/>
      <c r="K51" s="18"/>
      <c r="L51" s="18"/>
      <c r="M51" s="19"/>
      <c r="AU51" s="3"/>
    </row>
    <row r="52" spans="1:47" ht="12.75">
      <c r="A52" s="29"/>
      <c r="C52" s="30"/>
      <c r="E52" s="17"/>
      <c r="F52" s="17"/>
      <c r="I52" s="28"/>
      <c r="K52" s="18"/>
      <c r="L52" s="18"/>
      <c r="M52" s="19"/>
      <c r="AU52" s="3"/>
    </row>
    <row r="53" spans="1:47" ht="12.75">
      <c r="A53" s="29"/>
      <c r="C53" s="30"/>
      <c r="E53" s="17"/>
      <c r="F53" s="17"/>
      <c r="I53" s="28"/>
      <c r="K53" s="18"/>
      <c r="L53" s="18"/>
      <c r="M53" s="19"/>
      <c r="AU53" s="3"/>
    </row>
    <row r="54" spans="1:47" ht="12.75">
      <c r="A54" s="29"/>
      <c r="C54" s="30"/>
      <c r="E54" s="17"/>
      <c r="F54" s="17"/>
      <c r="I54" s="28"/>
      <c r="K54" s="18"/>
      <c r="L54" s="18"/>
      <c r="M54" s="19"/>
      <c r="AU54" s="3"/>
    </row>
    <row r="55" spans="1:47" ht="12.75">
      <c r="A55" s="29"/>
      <c r="C55" s="30"/>
      <c r="E55" s="17"/>
      <c r="F55" s="17"/>
      <c r="I55" s="28"/>
      <c r="K55" s="18"/>
      <c r="L55" s="18"/>
      <c r="M55" s="19"/>
      <c r="AU55" s="3"/>
    </row>
    <row r="56" spans="1:47" ht="12.75">
      <c r="A56" s="29"/>
      <c r="C56" s="30"/>
      <c r="E56" s="17"/>
      <c r="F56" s="17"/>
      <c r="I56" s="28"/>
      <c r="K56" s="18"/>
      <c r="L56" s="18"/>
      <c r="M56" s="19"/>
      <c r="AU56" s="3"/>
    </row>
    <row r="57" spans="1:47" ht="12.75">
      <c r="A57" s="29"/>
      <c r="C57" s="30"/>
      <c r="E57" s="17"/>
      <c r="F57" s="17"/>
      <c r="I57" s="28"/>
      <c r="K57" s="18"/>
      <c r="L57" s="18"/>
      <c r="M57" s="19"/>
      <c r="AU57" s="3"/>
    </row>
    <row r="58" spans="1:47" ht="12.75">
      <c r="A58" s="29"/>
      <c r="C58" s="30"/>
      <c r="E58" s="17"/>
      <c r="F58" s="17"/>
      <c r="I58" s="28"/>
      <c r="K58" s="18"/>
      <c r="L58" s="18"/>
      <c r="M58" s="19"/>
      <c r="AU58" s="3"/>
    </row>
    <row r="59" spans="1:47" ht="12.75">
      <c r="A59" s="29"/>
      <c r="C59" s="30"/>
      <c r="E59" s="17"/>
      <c r="F59" s="17"/>
      <c r="I59" s="28"/>
      <c r="K59" s="18"/>
      <c r="L59" s="18"/>
      <c r="M59" s="19"/>
      <c r="AU59" s="3"/>
    </row>
    <row r="60" spans="1:47" ht="12.75">
      <c r="A60" s="29"/>
      <c r="C60" s="30"/>
      <c r="E60" s="17"/>
      <c r="F60" s="17"/>
      <c r="I60" s="28"/>
      <c r="K60" s="18"/>
      <c r="L60" s="18"/>
      <c r="M60" s="19"/>
      <c r="AU60" s="3"/>
    </row>
    <row r="61" spans="1:47" ht="12.75">
      <c r="A61" s="29"/>
      <c r="C61" s="30"/>
      <c r="E61" s="17"/>
      <c r="F61" s="17"/>
      <c r="I61" s="28"/>
      <c r="K61" s="18"/>
      <c r="L61" s="18"/>
      <c r="M61" s="19"/>
      <c r="AU61" s="3"/>
    </row>
    <row r="62" spans="1:47" ht="12.75">
      <c r="A62" s="29"/>
      <c r="C62" s="30"/>
      <c r="E62" s="17"/>
      <c r="F62" s="17"/>
      <c r="I62" s="28"/>
      <c r="K62" s="18"/>
      <c r="L62" s="18"/>
      <c r="M62" s="19"/>
      <c r="AU62" s="3"/>
    </row>
    <row r="63" spans="1:47" ht="12.75">
      <c r="A63" s="29"/>
      <c r="C63" s="30"/>
      <c r="E63" s="17"/>
      <c r="F63" s="17"/>
      <c r="I63" s="28"/>
      <c r="K63" s="18"/>
      <c r="L63" s="18"/>
      <c r="M63" s="19"/>
      <c r="AU63" s="3"/>
    </row>
    <row r="64" spans="1:47" ht="12.75">
      <c r="A64" s="29"/>
      <c r="C64" s="30"/>
      <c r="E64" s="17"/>
      <c r="F64" s="17"/>
      <c r="I64" s="25"/>
      <c r="K64" s="18"/>
      <c r="L64" s="18"/>
      <c r="M64" s="19"/>
      <c r="AU64" s="3"/>
    </row>
    <row r="65" spans="1:47" ht="12.75">
      <c r="A65" s="29"/>
      <c r="C65" s="30"/>
      <c r="E65" s="17"/>
      <c r="F65" s="17"/>
      <c r="I65" s="25"/>
      <c r="K65" s="18"/>
      <c r="L65" s="18"/>
      <c r="M65" s="19"/>
      <c r="AU65" s="3"/>
    </row>
    <row r="66" spans="1:47" ht="12.75">
      <c r="A66" s="29"/>
      <c r="C66" s="31"/>
      <c r="E66" s="17"/>
      <c r="F66" s="17"/>
      <c r="I66" s="25"/>
      <c r="K66" s="18"/>
      <c r="L66" s="18"/>
      <c r="M66" s="19"/>
      <c r="AU66" s="3"/>
    </row>
    <row r="67" spans="1:37" ht="12.75">
      <c r="A67" s="29"/>
      <c r="C67" s="31"/>
      <c r="E67" s="17"/>
      <c r="F67" s="17"/>
      <c r="I67" s="25"/>
      <c r="K67" s="18"/>
      <c r="L67" s="18"/>
      <c r="M67" s="19"/>
      <c r="AA67" s="2"/>
      <c r="AK67" s="2"/>
    </row>
    <row r="68" spans="1:13" ht="12.75">
      <c r="A68" s="29"/>
      <c r="C68" s="31"/>
      <c r="E68" s="17"/>
      <c r="F68" s="17"/>
      <c r="I68" s="25"/>
      <c r="K68" s="18"/>
      <c r="L68" s="18"/>
      <c r="M68" s="19"/>
    </row>
    <row r="69" spans="1:13" ht="12.75">
      <c r="A69" s="29"/>
      <c r="C69" s="31"/>
      <c r="E69" s="17"/>
      <c r="F69" s="17"/>
      <c r="I69" s="25"/>
      <c r="K69" s="18"/>
      <c r="L69" s="18"/>
      <c r="M69" s="19"/>
    </row>
    <row r="70" spans="1:13" ht="12.75">
      <c r="A70" s="29"/>
      <c r="C70" s="31"/>
      <c r="E70" s="17"/>
      <c r="F70" s="17"/>
      <c r="I70" s="25"/>
      <c r="K70" s="18"/>
      <c r="L70" s="18"/>
      <c r="M70" s="19"/>
    </row>
    <row r="71" spans="1:13" ht="12.75">
      <c r="A71" s="29"/>
      <c r="C71" s="31"/>
      <c r="E71" s="17"/>
      <c r="F71" s="17"/>
      <c r="I71" s="25"/>
      <c r="K71" s="18"/>
      <c r="L71" s="18"/>
      <c r="M71" s="19"/>
    </row>
    <row r="72" spans="1:13" ht="12.75">
      <c r="A72" s="29"/>
      <c r="C72" s="31"/>
      <c r="E72" s="17"/>
      <c r="F72" s="17"/>
      <c r="I72" s="25"/>
      <c r="K72" s="18"/>
      <c r="L72" s="18"/>
      <c r="M72" s="19"/>
    </row>
    <row r="73" spans="1:13" ht="12.75">
      <c r="A73" s="29"/>
      <c r="C73" s="31"/>
      <c r="E73" s="17"/>
      <c r="F73" s="17"/>
      <c r="I73" s="25"/>
      <c r="K73" s="18"/>
      <c r="L73" s="18"/>
      <c r="M73" s="19"/>
    </row>
    <row r="74" spans="1:13" ht="12.75">
      <c r="A74" s="29"/>
      <c r="C74" s="31"/>
      <c r="E74" s="17"/>
      <c r="F74" s="17"/>
      <c r="I74" s="25"/>
      <c r="K74" s="18"/>
      <c r="L74" s="18"/>
      <c r="M74" s="19"/>
    </row>
    <row r="75" spans="1:13" ht="12.75">
      <c r="A75" s="29"/>
      <c r="C75" s="31"/>
      <c r="E75" s="17"/>
      <c r="F75" s="17"/>
      <c r="I75" s="25"/>
      <c r="K75" s="18"/>
      <c r="L75" s="18"/>
      <c r="M75" s="19"/>
    </row>
    <row r="76" spans="1:13" ht="12.75">
      <c r="A76" s="29"/>
      <c r="C76" s="31"/>
      <c r="E76" s="17"/>
      <c r="F76" s="17"/>
      <c r="I76" s="25"/>
      <c r="K76" s="18"/>
      <c r="L76" s="18"/>
      <c r="M76" s="19"/>
    </row>
    <row r="77" spans="1:13" ht="13.5" thickBot="1">
      <c r="A77" s="32"/>
      <c r="B77" s="33"/>
      <c r="C77" s="34"/>
      <c r="E77" s="17"/>
      <c r="F77" s="17"/>
      <c r="I77" s="26"/>
      <c r="K77" s="18"/>
      <c r="L77" s="18"/>
      <c r="M77" s="19"/>
    </row>
    <row r="78" spans="1:13" ht="12.75">
      <c r="A78" s="20" t="s">
        <v>35</v>
      </c>
      <c r="B78" s="20"/>
      <c r="C78" s="20"/>
      <c r="D78" s="20"/>
      <c r="E78" s="20"/>
      <c r="F78" s="20"/>
      <c r="K78" s="35"/>
      <c r="L78" s="35"/>
      <c r="M78" s="36"/>
    </row>
    <row r="86" spans="1:4" ht="12.75">
      <c r="A86" s="2"/>
      <c r="C86" s="2"/>
      <c r="D86" s="2"/>
    </row>
    <row r="87" ht="12.75">
      <c r="B87" s="2"/>
    </row>
  </sheetData>
  <mergeCells count="12">
    <mergeCell ref="E9:F9"/>
    <mergeCell ref="E10:F10"/>
    <mergeCell ref="K15:M15"/>
    <mergeCell ref="E15:F15"/>
    <mergeCell ref="A15:C15"/>
    <mergeCell ref="E4:F4"/>
    <mergeCell ref="E5:F5"/>
    <mergeCell ref="E6:F6"/>
    <mergeCell ref="E7:F7"/>
    <mergeCell ref="E11:F11"/>
    <mergeCell ref="E12:F12"/>
    <mergeCell ref="E8:F8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4"/>
  <sheetViews>
    <sheetView workbookViewId="0" topLeftCell="A1">
      <selection activeCell="H26" sqref="H26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7" width="13" style="22" bestFit="1" customWidth="1"/>
    <col min="8" max="8" width="9.33203125" style="22" customWidth="1"/>
    <col min="9" max="9" width="10.66015625" style="22" bestFit="1" customWidth="1"/>
    <col min="10" max="10" width="10.66015625" style="22" customWidth="1"/>
    <col min="11" max="16384" width="9.33203125" style="22" customWidth="1"/>
  </cols>
  <sheetData>
    <row r="1" spans="1:21" ht="20.25">
      <c r="A1" s="23" t="s">
        <v>37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4:21" ht="13.5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2.75">
      <c r="A4" s="21" t="s">
        <v>2</v>
      </c>
      <c r="B4" s="37" t="s">
        <v>43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2.75">
      <c r="A5" s="21" t="s">
        <v>3</v>
      </c>
      <c r="B5" s="52">
        <v>38815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2.75">
      <c r="A6" s="21" t="s">
        <v>28</v>
      </c>
      <c r="B6" s="38"/>
      <c r="D6"/>
      <c r="E6" s="53"/>
      <c r="F6" s="53"/>
      <c r="G6" s="53"/>
      <c r="H6" s="53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 thickBot="1">
      <c r="A7" s="21" t="s">
        <v>4</v>
      </c>
      <c r="B7" s="39">
        <v>6</v>
      </c>
      <c r="D7"/>
      <c r="E7" s="53"/>
      <c r="F7" s="53"/>
      <c r="G7" s="53"/>
      <c r="H7" s="53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55"/>
      <c r="D8"/>
      <c r="E8" s="53"/>
      <c r="F8" s="53"/>
      <c r="G8" s="53"/>
      <c r="H8" s="53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3.5" thickBot="1">
      <c r="A9" s="56" t="s">
        <v>38</v>
      </c>
      <c r="D9"/>
      <c r="E9" s="53"/>
      <c r="F9" s="89"/>
      <c r="G9" s="53"/>
      <c r="H9" s="53"/>
      <c r="I9"/>
      <c r="J9"/>
      <c r="K9" s="33" t="s">
        <v>47</v>
      </c>
      <c r="L9" s="33"/>
      <c r="M9"/>
      <c r="N9"/>
      <c r="O9"/>
      <c r="P9"/>
      <c r="Q9"/>
      <c r="R9"/>
      <c r="S9"/>
      <c r="T9"/>
      <c r="U9"/>
    </row>
    <row r="10" spans="1:21" ht="12.75">
      <c r="A10" s="51" t="s">
        <v>36</v>
      </c>
      <c r="B10" s="51" t="s">
        <v>41</v>
      </c>
      <c r="C10" s="51" t="s">
        <v>42</v>
      </c>
      <c r="D10"/>
      <c r="E10" s="53"/>
      <c r="F10" s="90"/>
      <c r="G10" s="90"/>
      <c r="H10" s="53"/>
      <c r="I10"/>
      <c r="J10"/>
      <c r="K10" s="76" t="s">
        <v>44</v>
      </c>
      <c r="L10" s="76" t="s">
        <v>46</v>
      </c>
      <c r="M10"/>
      <c r="N10"/>
      <c r="O10"/>
      <c r="P10"/>
      <c r="Q10"/>
      <c r="R10"/>
      <c r="S10"/>
      <c r="T10"/>
      <c r="U10"/>
    </row>
    <row r="11" spans="1:21" ht="12.75">
      <c r="A11" s="51">
        <v>100</v>
      </c>
      <c r="B11" s="51">
        <f>PERCENTILE(B$20:B$147,$A11/100)</f>
        <v>45</v>
      </c>
      <c r="C11" s="51">
        <f>PERCENTILE(C$20:C$147,$A11/100)</f>
        <v>0</v>
      </c>
      <c r="D11"/>
      <c r="E11" s="53"/>
      <c r="F11" s="53"/>
      <c r="G11" s="53"/>
      <c r="H11" s="53"/>
      <c r="I11"/>
      <c r="J11"/>
      <c r="K11" s="74">
        <v>1</v>
      </c>
      <c r="L11" s="75">
        <v>35</v>
      </c>
      <c r="M11"/>
      <c r="N11"/>
      <c r="O11"/>
      <c r="P11"/>
      <c r="Q11"/>
      <c r="R11"/>
      <c r="S11"/>
      <c r="T11"/>
      <c r="U11"/>
    </row>
    <row r="12" spans="1:21" ht="12.75">
      <c r="A12" s="51">
        <v>90</v>
      </c>
      <c r="B12" s="51">
        <f aca="true" t="shared" si="0" ref="B12:C17">PERCENTILE(B$20:B$147,$A12/100)</f>
        <v>16</v>
      </c>
      <c r="C12" s="51">
        <f t="shared" si="0"/>
        <v>0</v>
      </c>
      <c r="D12"/>
      <c r="E12" s="53"/>
      <c r="F12" s="53"/>
      <c r="G12" s="53"/>
      <c r="H12" s="53"/>
      <c r="I12"/>
      <c r="J12"/>
      <c r="K12" s="74">
        <v>4</v>
      </c>
      <c r="L12" s="75">
        <v>19</v>
      </c>
      <c r="M12"/>
      <c r="N12"/>
      <c r="O12"/>
      <c r="P12"/>
      <c r="Q12"/>
      <c r="R12"/>
      <c r="S12"/>
      <c r="T12"/>
      <c r="U12"/>
    </row>
    <row r="13" spans="1:21" ht="12.75">
      <c r="A13" s="51">
        <v>84</v>
      </c>
      <c r="B13" s="51">
        <f t="shared" si="0"/>
        <v>11</v>
      </c>
      <c r="C13" s="51">
        <f t="shared" si="0"/>
        <v>0</v>
      </c>
      <c r="D13"/>
      <c r="E13" s="53"/>
      <c r="F13" s="89"/>
      <c r="G13" s="53"/>
      <c r="H13" s="53"/>
      <c r="I13"/>
      <c r="J13"/>
      <c r="K13" s="74">
        <v>5.6</v>
      </c>
      <c r="L13" s="75">
        <v>19</v>
      </c>
      <c r="M13"/>
      <c r="N13"/>
      <c r="O13"/>
      <c r="P13"/>
      <c r="Q13"/>
      <c r="R13"/>
      <c r="S13"/>
      <c r="T13"/>
      <c r="U13"/>
    </row>
    <row r="14" spans="1:21" ht="12.75">
      <c r="A14" s="51">
        <v>50</v>
      </c>
      <c r="B14" s="51">
        <f t="shared" si="0"/>
        <v>5.6</v>
      </c>
      <c r="C14" s="51">
        <f t="shared" si="0"/>
        <v>-2.485426827170242</v>
      </c>
      <c r="D14"/>
      <c r="E14"/>
      <c r="F14"/>
      <c r="G14"/>
      <c r="H14"/>
      <c r="I14"/>
      <c r="J14"/>
      <c r="K14" s="74">
        <v>8</v>
      </c>
      <c r="L14" s="75">
        <v>15</v>
      </c>
      <c r="M14"/>
      <c r="N14"/>
      <c r="O14"/>
      <c r="P14"/>
      <c r="Q14"/>
      <c r="R14"/>
      <c r="S14"/>
      <c r="T14"/>
      <c r="U14"/>
    </row>
    <row r="15" spans="1:21" ht="12.75">
      <c r="A15" s="51">
        <v>16</v>
      </c>
      <c r="B15" s="51">
        <f t="shared" si="0"/>
        <v>1</v>
      </c>
      <c r="C15" s="51">
        <f t="shared" si="0"/>
        <v>-3.4594316186372978</v>
      </c>
      <c r="D15"/>
      <c r="E15"/>
      <c r="G15"/>
      <c r="H15"/>
      <c r="I15"/>
      <c r="J15"/>
      <c r="K15" s="74">
        <v>11</v>
      </c>
      <c r="L15" s="75">
        <v>24</v>
      </c>
      <c r="M15"/>
      <c r="N15"/>
      <c r="O15"/>
      <c r="P15"/>
      <c r="Q15"/>
      <c r="R15"/>
      <c r="S15"/>
      <c r="T15"/>
      <c r="U15"/>
    </row>
    <row r="16" spans="1:21" ht="12.75">
      <c r="A16" s="51">
        <v>10</v>
      </c>
      <c r="B16" s="51">
        <f t="shared" si="0"/>
        <v>1</v>
      </c>
      <c r="C16" s="51">
        <f t="shared" si="0"/>
        <v>-4</v>
      </c>
      <c r="D16"/>
      <c r="E16"/>
      <c r="F16" s="77"/>
      <c r="G16"/>
      <c r="H16"/>
      <c r="I16"/>
      <c r="J16"/>
      <c r="K16" s="74">
        <v>16</v>
      </c>
      <c r="L16" s="75">
        <v>9</v>
      </c>
      <c r="M16"/>
      <c r="N16"/>
      <c r="O16"/>
      <c r="P16"/>
      <c r="Q16"/>
      <c r="R16"/>
      <c r="S16"/>
      <c r="T16"/>
      <c r="U16"/>
    </row>
    <row r="17" spans="1:12" ht="12.75">
      <c r="A17" s="51">
        <v>0</v>
      </c>
      <c r="B17" s="51">
        <f t="shared" si="0"/>
        <v>1</v>
      </c>
      <c r="C17" s="51">
        <f t="shared" si="0"/>
        <v>-5.491853096329675</v>
      </c>
      <c r="D17"/>
      <c r="E17"/>
      <c r="K17" s="74">
        <v>22</v>
      </c>
      <c r="L17" s="75">
        <v>5</v>
      </c>
    </row>
    <row r="18" spans="2:12" ht="12.75">
      <c r="B18" s="55"/>
      <c r="K18" s="74">
        <v>32</v>
      </c>
      <c r="L18" s="75">
        <v>1</v>
      </c>
    </row>
    <row r="19" spans="2:21" ht="26.25" thickBot="1">
      <c r="B19" s="57" t="s">
        <v>39</v>
      </c>
      <c r="C19" s="57" t="s">
        <v>27</v>
      </c>
      <c r="D19" s="21"/>
      <c r="E19" s="21"/>
      <c r="G19" s="21"/>
      <c r="H19" s="21"/>
      <c r="I19" s="21"/>
      <c r="J19" s="21"/>
      <c r="K19" s="74">
        <v>45</v>
      </c>
      <c r="L19" s="75">
        <v>1</v>
      </c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3.5" thickBot="1">
      <c r="B20" s="58">
        <v>1</v>
      </c>
      <c r="C20" s="40">
        <f>-LOG(B20,2)</f>
        <v>0</v>
      </c>
      <c r="D20" s="21"/>
      <c r="E20" s="21"/>
      <c r="F20" s="21"/>
      <c r="G20" s="73"/>
      <c r="H20" s="21"/>
      <c r="I20" s="73"/>
      <c r="J20" s="73"/>
      <c r="K20" s="74">
        <v>64</v>
      </c>
      <c r="L20" s="75">
        <v>0</v>
      </c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3.5" thickBot="1">
      <c r="B21" s="58">
        <v>1</v>
      </c>
      <c r="C21" s="40">
        <f aca="true" t="shared" si="1" ref="C21:C84">-LOG(B21,2)</f>
        <v>0</v>
      </c>
      <c r="D21" s="21"/>
      <c r="E21" s="21"/>
      <c r="F21" s="73"/>
      <c r="G21" s="73"/>
      <c r="H21" s="21"/>
      <c r="I21" s="21"/>
      <c r="J21" s="21"/>
      <c r="K21" s="74">
        <v>90</v>
      </c>
      <c r="L21" s="75">
        <v>0</v>
      </c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3.5" thickBot="1">
      <c r="B22" s="58">
        <v>1</v>
      </c>
      <c r="C22" s="40">
        <f t="shared" si="1"/>
        <v>0</v>
      </c>
      <c r="D22" s="21"/>
      <c r="E22" s="21"/>
      <c r="F22" s="73"/>
      <c r="G22" s="73"/>
      <c r="H22" s="21"/>
      <c r="I22" s="21"/>
      <c r="J22" s="21"/>
      <c r="K22" s="75" t="s">
        <v>45</v>
      </c>
      <c r="L22" s="75">
        <v>0</v>
      </c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3.5" thickBot="1">
      <c r="B23" s="58">
        <v>1</v>
      </c>
      <c r="C23" s="40">
        <f t="shared" si="1"/>
        <v>0</v>
      </c>
      <c r="D23" s="21"/>
      <c r="E23" s="21"/>
      <c r="F23" s="78"/>
      <c r="G23" s="7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3.5" thickBot="1">
      <c r="B24" s="58">
        <v>1</v>
      </c>
      <c r="C24" s="4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3.5" thickBot="1">
      <c r="B25" s="58">
        <v>1</v>
      </c>
      <c r="C25" s="4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3.5" thickBot="1">
      <c r="B26" s="58">
        <v>1</v>
      </c>
      <c r="C26" s="4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3.5" thickBot="1">
      <c r="B27" s="58">
        <v>1</v>
      </c>
      <c r="C27" s="40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3.5" thickBot="1">
      <c r="B28" s="58">
        <v>1</v>
      </c>
      <c r="C28" s="4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3.5" thickBot="1">
      <c r="B29" s="58">
        <v>1</v>
      </c>
      <c r="C29" s="40">
        <f t="shared" si="1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3.5" thickBot="1">
      <c r="B30" s="58">
        <v>1</v>
      </c>
      <c r="C30" s="4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3.5" thickBot="1">
      <c r="B31" s="58">
        <v>1</v>
      </c>
      <c r="C31" s="4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3.5" thickBot="1">
      <c r="B32" s="58">
        <v>1</v>
      </c>
      <c r="C32" s="40">
        <f t="shared" si="1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3.5" thickBot="1">
      <c r="B33" s="58">
        <v>1</v>
      </c>
      <c r="C33" s="4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3.5" thickBot="1">
      <c r="B34" s="58">
        <v>1</v>
      </c>
      <c r="C34" s="4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3.5" thickBot="1">
      <c r="B35" s="58">
        <v>1</v>
      </c>
      <c r="C35" s="4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3.5" thickBot="1">
      <c r="B36" s="58">
        <v>1</v>
      </c>
      <c r="C36" s="4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3.5" thickBot="1">
      <c r="B37" s="58">
        <v>1</v>
      </c>
      <c r="C37" s="4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3.5" thickBot="1">
      <c r="B38" s="58">
        <v>1</v>
      </c>
      <c r="C38" s="4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3.5" thickBot="1">
      <c r="B39" s="58">
        <v>1</v>
      </c>
      <c r="C39" s="40">
        <f t="shared" si="1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3.5" thickBot="1">
      <c r="B40" s="58">
        <v>1</v>
      </c>
      <c r="C40" s="40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13.5" thickBot="1">
      <c r="B41" s="58">
        <v>1</v>
      </c>
      <c r="C41" s="4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13.5" thickBot="1">
      <c r="B42" s="58">
        <v>1</v>
      </c>
      <c r="C42" s="4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 ht="13.5" thickBot="1">
      <c r="B43" s="58">
        <v>1</v>
      </c>
      <c r="C43" s="40">
        <f t="shared" si="1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2:21" ht="13.5" thickBot="1">
      <c r="B44" s="58">
        <v>1</v>
      </c>
      <c r="C44" s="40">
        <f t="shared" si="1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ht="13.5" thickBot="1">
      <c r="B45" s="58">
        <v>1</v>
      </c>
      <c r="C45" s="4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1" ht="13.5" thickBot="1">
      <c r="B46" s="58">
        <v>1</v>
      </c>
      <c r="C46" s="4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13.5" thickBot="1">
      <c r="B47" s="58">
        <v>1</v>
      </c>
      <c r="C47" s="40">
        <f t="shared" si="1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2:21" ht="13.5" thickBot="1">
      <c r="B48" s="58">
        <v>1</v>
      </c>
      <c r="C48" s="40">
        <f t="shared" si="1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ht="13.5" thickBot="1">
      <c r="B49" s="58">
        <v>1</v>
      </c>
      <c r="C49" s="4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21" ht="13.5" thickBot="1">
      <c r="B50" s="58">
        <v>1</v>
      </c>
      <c r="C50" s="4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ht="13.5" thickBot="1">
      <c r="B51" s="58">
        <v>1</v>
      </c>
      <c r="C51" s="40">
        <f t="shared" si="1"/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ht="13.5" thickBot="1">
      <c r="B52" s="58">
        <v>1</v>
      </c>
      <c r="C52" s="4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ht="13.5" thickBot="1">
      <c r="B53" s="58">
        <v>1</v>
      </c>
      <c r="C53" s="40">
        <f t="shared" si="1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2:21" ht="12.75">
      <c r="B54" s="58">
        <v>1</v>
      </c>
      <c r="C54" s="40">
        <f t="shared" si="1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ht="12.75">
      <c r="B55" s="59">
        <v>4</v>
      </c>
      <c r="C55" s="40">
        <f t="shared" si="1"/>
        <v>-2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12.75">
      <c r="B56" s="59">
        <v>4</v>
      </c>
      <c r="C56" s="40">
        <f t="shared" si="1"/>
        <v>-2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 ht="12.75">
      <c r="B57" s="59">
        <v>4</v>
      </c>
      <c r="C57" s="40">
        <f t="shared" si="1"/>
        <v>-2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1" ht="12.75">
      <c r="B58" s="59">
        <v>4</v>
      </c>
      <c r="C58" s="40">
        <f t="shared" si="1"/>
        <v>-2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12.75">
      <c r="B59" s="59">
        <v>4</v>
      </c>
      <c r="C59" s="40">
        <f t="shared" si="1"/>
        <v>-2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ht="12.75">
      <c r="B60" s="59">
        <v>4</v>
      </c>
      <c r="C60" s="40">
        <f t="shared" si="1"/>
        <v>-2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12.75">
      <c r="B61" s="59">
        <v>4</v>
      </c>
      <c r="C61" s="40">
        <f t="shared" si="1"/>
        <v>-2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2:21" ht="12.75">
      <c r="B62" s="59">
        <v>4</v>
      </c>
      <c r="C62" s="40">
        <f t="shared" si="1"/>
        <v>-2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12.75">
      <c r="B63" s="59">
        <v>4</v>
      </c>
      <c r="C63" s="40">
        <f t="shared" si="1"/>
        <v>-2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12.75">
      <c r="B64" s="59">
        <v>4</v>
      </c>
      <c r="C64" s="40">
        <f t="shared" si="1"/>
        <v>-2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>
      <c r="B65" s="59">
        <v>4</v>
      </c>
      <c r="C65" s="40">
        <f t="shared" si="1"/>
        <v>-2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2:21" ht="12.75">
      <c r="B66" s="59">
        <v>4</v>
      </c>
      <c r="C66" s="40">
        <f t="shared" si="1"/>
        <v>-2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2.75">
      <c r="B67" s="59">
        <v>4</v>
      </c>
      <c r="C67" s="40">
        <f t="shared" si="1"/>
        <v>-2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ht="12.75">
      <c r="B68" s="59">
        <v>4</v>
      </c>
      <c r="C68" s="40">
        <f t="shared" si="1"/>
        <v>-2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2:21" ht="12.75">
      <c r="B69" s="59">
        <v>4</v>
      </c>
      <c r="C69" s="40">
        <f t="shared" si="1"/>
        <v>-2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ht="12.75">
      <c r="B70" s="59">
        <v>4</v>
      </c>
      <c r="C70" s="40">
        <f t="shared" si="1"/>
        <v>-2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ht="12.75">
      <c r="B71" s="59">
        <v>4</v>
      </c>
      <c r="C71" s="40">
        <f t="shared" si="1"/>
        <v>-2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ht="12.75">
      <c r="B72" s="59">
        <v>4</v>
      </c>
      <c r="C72" s="40">
        <f t="shared" si="1"/>
        <v>-2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ht="12.75">
      <c r="B73" s="59">
        <v>4</v>
      </c>
      <c r="C73" s="40">
        <f t="shared" si="1"/>
        <v>-2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2.75">
      <c r="B74" s="60">
        <v>5.6</v>
      </c>
      <c r="C74" s="40">
        <f t="shared" si="1"/>
        <v>-2.485426827170242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2.75">
      <c r="B75" s="60">
        <v>5.6</v>
      </c>
      <c r="C75" s="40">
        <f t="shared" si="1"/>
        <v>-2.485426827170242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2.75">
      <c r="B76" s="60">
        <v>5.6</v>
      </c>
      <c r="C76" s="40">
        <f t="shared" si="1"/>
        <v>-2.485426827170242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2.75">
      <c r="B77" s="60">
        <v>5.6</v>
      </c>
      <c r="C77" s="40">
        <f t="shared" si="1"/>
        <v>-2.485426827170242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2.75">
      <c r="B78" s="60">
        <v>5.6</v>
      </c>
      <c r="C78" s="40">
        <f t="shared" si="1"/>
        <v>-2.485426827170242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2.75">
      <c r="B79" s="60">
        <v>5.6</v>
      </c>
      <c r="C79" s="40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2:21" ht="12.75">
      <c r="B80" s="60">
        <v>5.6</v>
      </c>
      <c r="C80" s="40">
        <f t="shared" si="1"/>
        <v>-2.485426827170242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 ht="12.75">
      <c r="B81" s="60">
        <v>5.6</v>
      </c>
      <c r="C81" s="40">
        <f t="shared" si="1"/>
        <v>-2.485426827170242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2:21" ht="12.75">
      <c r="B82" s="60">
        <v>5.6</v>
      </c>
      <c r="C82" s="40">
        <f t="shared" si="1"/>
        <v>-2.485426827170242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21" ht="12.75">
      <c r="B83" s="60">
        <v>5.6</v>
      </c>
      <c r="C83" s="40">
        <f t="shared" si="1"/>
        <v>-2.485426827170242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21" ht="12.75">
      <c r="B84" s="60">
        <v>5.6</v>
      </c>
      <c r="C84" s="40">
        <f t="shared" si="1"/>
        <v>-2.485426827170242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21" ht="12.75">
      <c r="B85" s="60">
        <v>5.6</v>
      </c>
      <c r="C85" s="40">
        <f aca="true" t="shared" si="2" ref="C85:C147">-LOG(B85,2)</f>
        <v>-2.485426827170242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21" ht="12.75">
      <c r="B86" s="60">
        <v>5.6</v>
      </c>
      <c r="C86" s="40">
        <f t="shared" si="2"/>
        <v>-2.485426827170242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 ht="12.75">
      <c r="B87" s="60">
        <v>5.6</v>
      </c>
      <c r="C87" s="40">
        <f t="shared" si="2"/>
        <v>-2.485426827170242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21" ht="12.75">
      <c r="B88" s="60">
        <v>5.6</v>
      </c>
      <c r="C88" s="40">
        <f t="shared" si="2"/>
        <v>-2.485426827170242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2:21" ht="12.75">
      <c r="B89" s="60">
        <v>5.6</v>
      </c>
      <c r="C89" s="40">
        <f t="shared" si="2"/>
        <v>-2.485426827170242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2:21" ht="12.75">
      <c r="B90" s="60">
        <v>5.6</v>
      </c>
      <c r="C90" s="40">
        <f t="shared" si="2"/>
        <v>-2.485426827170242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2:21" ht="12.75">
      <c r="B91" s="60">
        <v>5.6</v>
      </c>
      <c r="C91" s="40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2:21" ht="12.75">
      <c r="B92" s="60">
        <v>5.6</v>
      </c>
      <c r="C92" s="40">
        <f t="shared" si="2"/>
        <v>-2.485426827170242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2:21" ht="12.75">
      <c r="B93" s="60">
        <v>8</v>
      </c>
      <c r="C93" s="40">
        <f t="shared" si="2"/>
        <v>-3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2:21" ht="12.75">
      <c r="B94" s="60">
        <v>8</v>
      </c>
      <c r="C94" s="40">
        <f t="shared" si="2"/>
        <v>-3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2:21" ht="12.75">
      <c r="B95" s="60">
        <v>8</v>
      </c>
      <c r="C95" s="40">
        <f t="shared" si="2"/>
        <v>-3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:21" ht="12.75">
      <c r="B96" s="60">
        <v>8</v>
      </c>
      <c r="C96" s="40">
        <f t="shared" si="2"/>
        <v>-3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 ht="12.75">
      <c r="B97" s="60">
        <v>8</v>
      </c>
      <c r="C97" s="40">
        <f t="shared" si="2"/>
        <v>-3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2:21" ht="12.75">
      <c r="B98" s="60">
        <v>8</v>
      </c>
      <c r="C98" s="40">
        <f t="shared" si="2"/>
        <v>-3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ht="12.75">
      <c r="B99" s="60">
        <v>8</v>
      </c>
      <c r="C99" s="40">
        <f t="shared" si="2"/>
        <v>-3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 ht="12.75">
      <c r="B100" s="60">
        <v>8</v>
      </c>
      <c r="C100" s="40">
        <f t="shared" si="2"/>
        <v>-3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ht="12.75">
      <c r="B101" s="60">
        <v>8</v>
      </c>
      <c r="C101" s="40">
        <f t="shared" si="2"/>
        <v>-3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 ht="12.75">
      <c r="B102" s="60">
        <v>8</v>
      </c>
      <c r="C102" s="40">
        <f t="shared" si="2"/>
        <v>-3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ht="12.75">
      <c r="B103" s="60">
        <v>8</v>
      </c>
      <c r="C103" s="40">
        <f t="shared" si="2"/>
        <v>-3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 ht="12.75">
      <c r="B104" s="60">
        <v>8</v>
      </c>
      <c r="C104" s="40">
        <f t="shared" si="2"/>
        <v>-3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ht="12.75">
      <c r="B105" s="60">
        <v>8</v>
      </c>
      <c r="C105" s="40">
        <f t="shared" si="2"/>
        <v>-3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 ht="12.75">
      <c r="B106" s="60">
        <v>8</v>
      </c>
      <c r="C106" s="40">
        <f t="shared" si="2"/>
        <v>-3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ht="12.75">
      <c r="B107" s="60">
        <v>8</v>
      </c>
      <c r="C107" s="40">
        <f t="shared" si="2"/>
        <v>-3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 ht="12.75">
      <c r="B108" s="61">
        <v>11</v>
      </c>
      <c r="C108" s="40">
        <f t="shared" si="2"/>
        <v>-3.4594316186372978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ht="12.75">
      <c r="B109" s="61">
        <v>11</v>
      </c>
      <c r="C109" s="40">
        <f t="shared" si="2"/>
        <v>-3.4594316186372978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 ht="12.75">
      <c r="B110" s="61">
        <v>11</v>
      </c>
      <c r="C110" s="40">
        <f t="shared" si="2"/>
        <v>-3.4594316186372978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ht="12.75">
      <c r="B111" s="61">
        <v>11</v>
      </c>
      <c r="C111" s="40">
        <f t="shared" si="2"/>
        <v>-3.4594316186372978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 ht="12.75">
      <c r="B112" s="61">
        <v>11</v>
      </c>
      <c r="C112" s="40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ht="12.75">
      <c r="B113" s="61">
        <v>11</v>
      </c>
      <c r="C113" s="40">
        <f t="shared" si="2"/>
        <v>-3.4594316186372978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 ht="12.75">
      <c r="B114" s="61">
        <v>11</v>
      </c>
      <c r="C114" s="40">
        <f t="shared" si="2"/>
        <v>-3.4594316186372978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ht="12.75">
      <c r="B115" s="61">
        <v>11</v>
      </c>
      <c r="C115" s="40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 ht="12.75">
      <c r="B116" s="61">
        <v>11</v>
      </c>
      <c r="C116" s="40">
        <f t="shared" si="2"/>
        <v>-3.4594316186372978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ht="12.75">
      <c r="B117" s="61">
        <v>11</v>
      </c>
      <c r="C117" s="40">
        <f t="shared" si="2"/>
        <v>-3.4594316186372978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 ht="12.75">
      <c r="B118" s="61">
        <v>11</v>
      </c>
      <c r="C118" s="40">
        <f t="shared" si="2"/>
        <v>-3.4594316186372978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ht="12.75">
      <c r="B119" s="61">
        <v>11</v>
      </c>
      <c r="C119" s="40">
        <f t="shared" si="2"/>
        <v>-3.4594316186372978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56"/>
      <c r="B120" s="61">
        <v>11</v>
      </c>
      <c r="C120" s="40">
        <f t="shared" si="2"/>
        <v>-3.4594316186372978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55"/>
      <c r="B121" s="61">
        <v>11</v>
      </c>
      <c r="C121" s="40">
        <f t="shared" si="2"/>
        <v>-3.4594316186372978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61">
        <v>11</v>
      </c>
      <c r="C122" s="40">
        <f t="shared" si="2"/>
        <v>-3.4594316186372978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61">
        <v>11</v>
      </c>
      <c r="C123" s="40">
        <f t="shared" si="2"/>
        <v>-3.4594316186372978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61">
        <v>11</v>
      </c>
      <c r="C124" s="40">
        <f t="shared" si="2"/>
        <v>-3.4594316186372978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61">
        <v>11</v>
      </c>
      <c r="C125" s="40">
        <f t="shared" si="2"/>
        <v>-3.4594316186372978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61">
        <v>11</v>
      </c>
      <c r="C126" s="40">
        <f t="shared" si="2"/>
        <v>-3.4594316186372978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61">
        <v>11</v>
      </c>
      <c r="C127" s="40">
        <f t="shared" si="2"/>
        <v>-3.4594316186372978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61">
        <v>11</v>
      </c>
      <c r="C128" s="40">
        <f t="shared" si="2"/>
        <v>-3.4594316186372978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61">
        <v>11</v>
      </c>
      <c r="C129" s="40">
        <f t="shared" si="2"/>
        <v>-3.4594316186372978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61">
        <v>11</v>
      </c>
      <c r="C130" s="40">
        <f t="shared" si="2"/>
        <v>-3.4594316186372978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61">
        <v>11</v>
      </c>
      <c r="C131" s="40">
        <f t="shared" si="2"/>
        <v>-3.4594316186372978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62">
        <v>16</v>
      </c>
      <c r="C132" s="40">
        <f t="shared" si="2"/>
        <v>-4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62">
        <v>16</v>
      </c>
      <c r="C133" s="40">
        <f t="shared" si="2"/>
        <v>-4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62">
        <v>16</v>
      </c>
      <c r="C134" s="40">
        <f t="shared" si="2"/>
        <v>-4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62">
        <v>16</v>
      </c>
      <c r="C135" s="40">
        <f t="shared" si="2"/>
        <v>-4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62">
        <v>16</v>
      </c>
      <c r="C136" s="40">
        <f t="shared" si="2"/>
        <v>-4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62">
        <v>16</v>
      </c>
      <c r="C137" s="40">
        <f t="shared" si="2"/>
        <v>-4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62">
        <v>16</v>
      </c>
      <c r="C138" s="40">
        <f t="shared" si="2"/>
        <v>-4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62">
        <v>16</v>
      </c>
      <c r="C139" s="40">
        <f t="shared" si="2"/>
        <v>-4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62">
        <v>16</v>
      </c>
      <c r="C140" s="40">
        <f t="shared" si="2"/>
        <v>-4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62">
        <v>22</v>
      </c>
      <c r="C141" s="40">
        <f t="shared" si="2"/>
        <v>-4.459431618637297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B142" s="62">
        <v>22</v>
      </c>
      <c r="C142" s="40">
        <f t="shared" si="2"/>
        <v>-4.459431618637297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B143" s="62">
        <v>22</v>
      </c>
      <c r="C143" s="40">
        <f t="shared" si="2"/>
        <v>-4.459431618637297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2.75">
      <c r="A144" s="21"/>
      <c r="B144" s="62">
        <v>22</v>
      </c>
      <c r="C144" s="40">
        <f t="shared" si="2"/>
        <v>-4.459431618637297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2.75">
      <c r="A145" s="21"/>
      <c r="B145" s="62">
        <v>22</v>
      </c>
      <c r="C145" s="40">
        <f t="shared" si="2"/>
        <v>-4.459431618637297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ht="12.75">
      <c r="A146" s="21"/>
      <c r="B146" s="62">
        <v>32</v>
      </c>
      <c r="C146" s="40">
        <f t="shared" si="2"/>
        <v>-5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ht="12.75">
      <c r="A147" s="21"/>
      <c r="B147" s="62">
        <v>45</v>
      </c>
      <c r="C147" s="40">
        <f t="shared" si="2"/>
        <v>-5.491853096329675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ht="12.75">
      <c r="A148" s="21" t="s">
        <v>48</v>
      </c>
      <c r="B148" s="63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ht="12.75">
      <c r="A149" s="21" t="s">
        <v>49</v>
      </c>
      <c r="B149" s="21">
        <f>AVERAGE(B$20:B$147)</f>
        <v>7.284374999999999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12.75">
      <c r="A150" s="21" t="s">
        <v>50</v>
      </c>
      <c r="B150" s="21">
        <f>MEDIAN(B$20:B$147)</f>
        <v>5.6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2.75">
      <c r="A151" s="73" t="s">
        <v>51</v>
      </c>
      <c r="B151" s="21">
        <f>MIN(B$20:B$147)</f>
        <v>1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ht="12.75">
      <c r="A152" s="73" t="s">
        <v>52</v>
      </c>
      <c r="B152" s="21">
        <f>MAX(B$20:B$147)</f>
        <v>45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52"/>
  <sheetViews>
    <sheetView workbookViewId="0" topLeftCell="A1">
      <selection activeCell="I30" sqref="I30"/>
    </sheetView>
  </sheetViews>
  <sheetFormatPr defaultColWidth="9.33203125" defaultRowHeight="15" customHeight="1"/>
  <cols>
    <col min="1" max="2" width="12.83203125" style="3" customWidth="1"/>
    <col min="3" max="4" width="28.33203125" style="3" customWidth="1"/>
    <col min="5" max="5" width="18.66015625" style="3" customWidth="1"/>
    <col min="6" max="6" width="19.16015625" style="3" customWidth="1"/>
    <col min="7" max="7" width="12.83203125" style="3" customWidth="1"/>
    <col min="8" max="8" width="4.83203125" style="3" customWidth="1"/>
    <col min="9" max="11" width="12.16015625" style="3" customWidth="1"/>
    <col min="12" max="15" width="12.66015625" style="3" customWidth="1"/>
    <col min="16" max="42" width="4.83203125" style="3" customWidth="1"/>
    <col min="43" max="47" width="4.83203125" style="4" customWidth="1"/>
    <col min="48" max="16384" width="4.83203125" style="3" customWidth="1"/>
  </cols>
  <sheetData>
    <row r="1" ht="15" customHeight="1">
      <c r="A1" s="23" t="s">
        <v>34</v>
      </c>
    </row>
    <row r="3" ht="15" customHeight="1" thickBot="1"/>
    <row r="4" spans="1:2" ht="15" customHeight="1">
      <c r="A4" s="1" t="s">
        <v>2</v>
      </c>
      <c r="B4" s="48" t="s">
        <v>43</v>
      </c>
    </row>
    <row r="5" spans="1:57" ht="15" customHeight="1">
      <c r="A5" s="1" t="s">
        <v>3</v>
      </c>
      <c r="B5" s="54">
        <v>38815</v>
      </c>
      <c r="BC5" s="1"/>
      <c r="BE5" s="1"/>
    </row>
    <row r="6" spans="1:75" ht="15" customHeight="1" thickBot="1">
      <c r="A6" s="1" t="s">
        <v>4</v>
      </c>
      <c r="B6" s="49">
        <v>6</v>
      </c>
      <c r="F6" s="4"/>
      <c r="J6" s="4"/>
      <c r="K6" s="4"/>
      <c r="L6" s="4"/>
      <c r="M6" s="4"/>
      <c r="N6" s="4"/>
      <c r="O6" s="4"/>
      <c r="AU6" s="3"/>
      <c r="AY6" s="4"/>
      <c r="AZ6" s="4"/>
      <c r="BA6" s="1"/>
      <c r="BB6" s="1"/>
      <c r="BC6" s="1"/>
      <c r="BD6" s="1"/>
      <c r="BF6" s="7"/>
      <c r="BG6" s="7"/>
      <c r="BH6" s="1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15" customHeight="1">
      <c r="A7" s="3" t="s">
        <v>54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U7" s="3"/>
      <c r="AY7" s="4"/>
      <c r="AZ7" s="4"/>
      <c r="BA7" s="1"/>
      <c r="BB7" s="1"/>
      <c r="BC7" s="1"/>
      <c r="BD7" s="1"/>
      <c r="BF7" s="7"/>
      <c r="BG7" s="7"/>
      <c r="BH7" s="1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15" customHeight="1" thickBot="1">
      <c r="A8" s="3" t="s">
        <v>15</v>
      </c>
      <c r="B8" s="3" t="s">
        <v>31</v>
      </c>
      <c r="C8" s="3" t="s">
        <v>32</v>
      </c>
      <c r="D8" s="3" t="s">
        <v>53</v>
      </c>
      <c r="E8" s="3" t="s">
        <v>33</v>
      </c>
      <c r="G8" s="80"/>
      <c r="H8" s="80"/>
      <c r="I8" s="80"/>
      <c r="K8" s="80"/>
      <c r="N8" s="8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L8" s="7"/>
      <c r="AM8" s="7"/>
      <c r="AN8" s="7"/>
      <c r="AU8" s="3"/>
      <c r="AY8" s="5"/>
      <c r="AZ8" s="5"/>
      <c r="BA8" s="1"/>
      <c r="BB8" s="1"/>
      <c r="BC8" s="1"/>
      <c r="BD8" s="1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1"/>
    </row>
    <row r="9" spans="1:75" ht="15" customHeight="1" thickBot="1">
      <c r="A9" s="41">
        <v>4</v>
      </c>
      <c r="B9" s="42">
        <v>0.66</v>
      </c>
      <c r="C9" s="42">
        <v>0.64</v>
      </c>
      <c r="D9" s="42">
        <f>0.66-C9</f>
        <v>0.020000000000000018</v>
      </c>
      <c r="E9" s="43">
        <v>0.27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L9" s="7"/>
      <c r="AM9" s="7"/>
      <c r="AN9" s="7"/>
      <c r="AO9" s="7"/>
      <c r="AU9" s="3"/>
      <c r="AY9" s="5"/>
      <c r="AZ9" s="5"/>
      <c r="BA9" s="1"/>
      <c r="BB9" s="1"/>
      <c r="BC9" s="1"/>
      <c r="BD9" s="1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"/>
      <c r="BV9" s="1"/>
      <c r="BW9" s="7"/>
    </row>
    <row r="10" spans="1:75" ht="15" customHeight="1" thickBot="1">
      <c r="A10" s="41">
        <v>4</v>
      </c>
      <c r="B10" s="3">
        <v>0.66</v>
      </c>
      <c r="C10" s="3">
        <v>0.62</v>
      </c>
      <c r="D10" s="42">
        <f aca="true" t="shared" si="0" ref="D10:D19">0.66-C10</f>
        <v>0.040000000000000036</v>
      </c>
      <c r="E10" s="45">
        <v>0.3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L10" s="7"/>
      <c r="AM10" s="7"/>
      <c r="AN10" s="7"/>
      <c r="AO10" s="7"/>
      <c r="AU10" s="3"/>
      <c r="AY10" s="5"/>
      <c r="AZ10" s="5"/>
      <c r="BA10" s="1"/>
      <c r="BB10" s="1"/>
      <c r="BC10" s="1"/>
      <c r="BD10" s="1"/>
      <c r="BE10" s="1"/>
      <c r="BF10" s="7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 thickBot="1">
      <c r="A11" s="41">
        <v>4</v>
      </c>
      <c r="B11" s="3">
        <v>0.66</v>
      </c>
      <c r="C11" s="3">
        <v>0.58</v>
      </c>
      <c r="D11" s="42">
        <f t="shared" si="0"/>
        <v>0.08000000000000007</v>
      </c>
      <c r="E11" s="45">
        <v>0.4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L11" s="7"/>
      <c r="AM11" s="7"/>
      <c r="AN11" s="7"/>
      <c r="AO11" s="7"/>
      <c r="AU11" s="3"/>
      <c r="AY11" s="5"/>
      <c r="AZ11" s="5"/>
      <c r="BA11" s="1"/>
      <c r="BB11" s="1"/>
      <c r="BC11" s="1"/>
      <c r="BD11" s="1"/>
      <c r="BF11" s="7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 customHeight="1" thickBot="1">
      <c r="A12" s="41">
        <v>4</v>
      </c>
      <c r="B12" s="3">
        <v>0.66</v>
      </c>
      <c r="C12" s="3">
        <v>0.54</v>
      </c>
      <c r="D12" s="42">
        <f t="shared" si="0"/>
        <v>0.12</v>
      </c>
      <c r="E12" s="45">
        <v>0.38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L12" s="7"/>
      <c r="AM12" s="7"/>
      <c r="AN12" s="7"/>
      <c r="AO12" s="7"/>
      <c r="AT12" s="7"/>
      <c r="AU12" s="3"/>
      <c r="AY12" s="5"/>
      <c r="AZ12" s="5"/>
      <c r="BA12" s="1"/>
      <c r="BB12" s="1"/>
      <c r="BC12" s="1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15" customHeight="1" thickBot="1">
      <c r="A13" s="41">
        <v>4</v>
      </c>
      <c r="B13" s="3">
        <v>0.66</v>
      </c>
      <c r="C13" s="3">
        <v>0.46</v>
      </c>
      <c r="D13" s="42">
        <f t="shared" si="0"/>
        <v>0.2</v>
      </c>
      <c r="E13" s="45">
        <v>0.43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L13" s="7"/>
      <c r="AM13" s="7"/>
      <c r="AN13" s="7"/>
      <c r="AO13" s="7"/>
      <c r="AT13" s="7"/>
      <c r="AU13" s="3"/>
      <c r="AY13" s="5"/>
      <c r="AZ13" s="5"/>
      <c r="BA13" s="1"/>
      <c r="BB13" s="1"/>
      <c r="BC13" s="1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"/>
      <c r="BW13" s="7"/>
    </row>
    <row r="14" spans="1:75" ht="15" customHeight="1" thickBot="1">
      <c r="A14" s="41">
        <v>4</v>
      </c>
      <c r="B14" s="3">
        <v>0.66</v>
      </c>
      <c r="C14" s="3">
        <v>0.38</v>
      </c>
      <c r="D14" s="42">
        <f t="shared" si="0"/>
        <v>0.28</v>
      </c>
      <c r="E14" s="45">
        <v>0.44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L14" s="7"/>
      <c r="AM14" s="7"/>
      <c r="AN14" s="7"/>
      <c r="AO14" s="7"/>
      <c r="AT14" s="7"/>
      <c r="AU14" s="3"/>
      <c r="AY14" s="5"/>
      <c r="AZ14" s="5"/>
      <c r="BA14" s="1"/>
      <c r="BB14" s="1"/>
      <c r="BC14" s="1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5" customHeight="1" thickBot="1">
      <c r="A15" s="41">
        <v>4</v>
      </c>
      <c r="B15" s="3">
        <v>0.66</v>
      </c>
      <c r="C15" s="3">
        <v>0.3</v>
      </c>
      <c r="D15" s="42">
        <f t="shared" si="0"/>
        <v>0.36000000000000004</v>
      </c>
      <c r="E15" s="45">
        <v>0.39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L15" s="7"/>
      <c r="AM15" s="7"/>
      <c r="AN15" s="7"/>
      <c r="AO15" s="7"/>
      <c r="AT15" s="7"/>
      <c r="AU15" s="3"/>
      <c r="AY15" s="5"/>
      <c r="AZ15" s="5"/>
      <c r="BA15" s="1"/>
      <c r="BB15" s="1"/>
      <c r="BC15" s="1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15" customHeight="1" thickBot="1">
      <c r="A16" s="41">
        <v>4</v>
      </c>
      <c r="B16" s="3">
        <v>0.66</v>
      </c>
      <c r="C16" s="3">
        <v>0.22</v>
      </c>
      <c r="D16" s="42">
        <f t="shared" si="0"/>
        <v>0.44000000000000006</v>
      </c>
      <c r="E16" s="45">
        <v>0.37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L16" s="7"/>
      <c r="AM16" s="7"/>
      <c r="AN16" s="7"/>
      <c r="AO16" s="7"/>
      <c r="AT16" s="7"/>
      <c r="AU16" s="3"/>
      <c r="AY16" s="5"/>
      <c r="AZ16" s="5"/>
      <c r="BA16" s="1"/>
      <c r="BB16" s="1"/>
      <c r="BC16" s="1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15" customHeight="1" thickBot="1">
      <c r="A17" s="41">
        <v>4</v>
      </c>
      <c r="B17" s="3">
        <v>0.66</v>
      </c>
      <c r="C17" s="3">
        <v>0.14</v>
      </c>
      <c r="D17" s="42">
        <f t="shared" si="0"/>
        <v>0.52</v>
      </c>
      <c r="E17" s="45">
        <v>0.35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L17" s="7"/>
      <c r="AM17" s="7"/>
      <c r="AN17" s="7"/>
      <c r="AO17" s="7"/>
      <c r="AT17" s="7"/>
      <c r="AU17" s="3"/>
      <c r="AY17" s="5"/>
      <c r="AZ17" s="5"/>
      <c r="BA17" s="1"/>
      <c r="BB17" s="1"/>
      <c r="BC17" s="1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15" customHeight="1" thickBot="1">
      <c r="A18" s="41">
        <v>4</v>
      </c>
      <c r="B18" s="3">
        <v>0.66</v>
      </c>
      <c r="C18" s="3">
        <v>0.06</v>
      </c>
      <c r="D18" s="42">
        <f t="shared" si="0"/>
        <v>0.6000000000000001</v>
      </c>
      <c r="E18" s="45">
        <v>0.35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L18" s="7"/>
      <c r="AM18" s="7"/>
      <c r="AN18" s="7"/>
      <c r="AO18" s="7"/>
      <c r="AT18" s="7"/>
      <c r="AU18" s="3"/>
      <c r="AY18" s="5"/>
      <c r="AZ18" s="5"/>
      <c r="BA18" s="1"/>
      <c r="BB18" s="1"/>
      <c r="BC18" s="1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5" customHeight="1" thickBot="1">
      <c r="A19" s="41">
        <v>4</v>
      </c>
      <c r="B19" s="3">
        <v>0.66</v>
      </c>
      <c r="C19" s="3">
        <v>0.01</v>
      </c>
      <c r="D19" s="42">
        <f t="shared" si="0"/>
        <v>0.65</v>
      </c>
      <c r="E19" s="45">
        <v>0.37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L19" s="7"/>
      <c r="AM19" s="7"/>
      <c r="AN19" s="7"/>
      <c r="AO19" s="7"/>
      <c r="AT19" s="7"/>
      <c r="AU19" s="3"/>
      <c r="AY19" s="5"/>
      <c r="AZ19" s="5"/>
      <c r="BA19" s="1"/>
      <c r="BB19" s="1"/>
      <c r="BC19" s="1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5" customHeight="1" thickBot="1">
      <c r="A20" s="44"/>
      <c r="D20" s="42"/>
      <c r="E20" s="4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L20" s="7"/>
      <c r="AM20" s="7"/>
      <c r="AN20" s="7"/>
      <c r="AO20" s="7"/>
      <c r="AT20" s="7"/>
      <c r="AU20" s="3"/>
      <c r="AY20" s="5"/>
      <c r="AZ20" s="5"/>
      <c r="BA20" s="1"/>
      <c r="BB20" s="1"/>
      <c r="BC20" s="1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15" customHeight="1">
      <c r="A21" s="44" t="s">
        <v>55</v>
      </c>
      <c r="D21" s="42"/>
      <c r="E21" s="45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L21" s="7"/>
      <c r="AM21" s="7"/>
      <c r="AN21" s="7"/>
      <c r="AO21" s="7"/>
      <c r="AT21" s="7"/>
      <c r="AU21" s="3"/>
      <c r="AY21" s="5"/>
      <c r="AZ21" s="5"/>
      <c r="BA21" s="1"/>
      <c r="BB21" s="1"/>
      <c r="BC21" s="1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5" customHeight="1" thickBot="1">
      <c r="A22" s="3" t="s">
        <v>15</v>
      </c>
      <c r="B22" s="3" t="s">
        <v>31</v>
      </c>
      <c r="C22" s="3" t="s">
        <v>32</v>
      </c>
      <c r="D22" s="3" t="s">
        <v>53</v>
      </c>
      <c r="E22" s="3" t="s">
        <v>33</v>
      </c>
      <c r="G22" s="80"/>
      <c r="H22" s="80"/>
      <c r="I22" s="80"/>
      <c r="K22" s="80"/>
      <c r="N22" s="8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L22" s="7"/>
      <c r="AM22" s="7"/>
      <c r="AN22" s="7"/>
      <c r="AO22" s="7"/>
      <c r="AT22" s="7"/>
      <c r="AU22" s="3"/>
      <c r="AY22" s="5"/>
      <c r="AZ22" s="5"/>
      <c r="BA22" s="1"/>
      <c r="BB22" s="1"/>
      <c r="BC22" s="1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30" customHeight="1" thickBot="1">
      <c r="A23" s="44">
        <v>6</v>
      </c>
      <c r="B23" s="3">
        <v>0.53</v>
      </c>
      <c r="C23" s="3">
        <v>0.51</v>
      </c>
      <c r="D23" s="42">
        <f>0.53-C23</f>
        <v>0.020000000000000018</v>
      </c>
      <c r="E23" s="45">
        <v>0.4</v>
      </c>
      <c r="F23" s="91" t="s">
        <v>58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L23" s="7"/>
      <c r="AM23" s="7"/>
      <c r="AN23" s="7"/>
      <c r="AO23" s="7"/>
      <c r="AT23" s="7"/>
      <c r="AU23" s="3"/>
      <c r="AY23" s="5"/>
      <c r="AZ23" s="5"/>
      <c r="BA23" s="1"/>
      <c r="BB23" s="1"/>
      <c r="BC23" s="1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5" customHeight="1" thickBot="1">
      <c r="A24" s="44">
        <v>6</v>
      </c>
      <c r="B24" s="3">
        <v>0.53</v>
      </c>
      <c r="C24" s="3">
        <v>0.49</v>
      </c>
      <c r="D24" s="42">
        <f aca="true" t="shared" si="1" ref="D24:D30">0.53-C24</f>
        <v>0.040000000000000036</v>
      </c>
      <c r="E24" s="45">
        <v>0.36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L24" s="7"/>
      <c r="AM24" s="7"/>
      <c r="AN24" s="7"/>
      <c r="AO24" s="7"/>
      <c r="AT24" s="7"/>
      <c r="AU24" s="3"/>
      <c r="AY24" s="5"/>
      <c r="AZ24" s="5"/>
      <c r="BA24" s="1"/>
      <c r="BB24" s="1"/>
      <c r="BC24" s="1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15" customHeight="1" thickBot="1">
      <c r="A25" s="44">
        <v>6</v>
      </c>
      <c r="B25" s="3">
        <v>0.53</v>
      </c>
      <c r="C25" s="3">
        <v>0.43</v>
      </c>
      <c r="D25" s="42">
        <f t="shared" si="1"/>
        <v>0.10000000000000003</v>
      </c>
      <c r="E25" s="45">
        <v>0.56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L25" s="7"/>
      <c r="AM25" s="7"/>
      <c r="AN25" s="7"/>
      <c r="AO25" s="7"/>
      <c r="AT25" s="7"/>
      <c r="AU25" s="3"/>
      <c r="AY25" s="5"/>
      <c r="AZ25" s="5"/>
      <c r="BA25" s="1"/>
      <c r="BB25" s="1"/>
      <c r="BC25" s="1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15" customHeight="1" thickBot="1">
      <c r="A26" s="44">
        <v>6</v>
      </c>
      <c r="B26" s="3">
        <v>0.53</v>
      </c>
      <c r="C26" s="3">
        <v>0.35</v>
      </c>
      <c r="D26" s="42">
        <f t="shared" si="1"/>
        <v>0.18000000000000005</v>
      </c>
      <c r="E26" s="45">
        <v>0.6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L26" s="7"/>
      <c r="AM26" s="7"/>
      <c r="AN26" s="7"/>
      <c r="AO26" s="7"/>
      <c r="AT26" s="7"/>
      <c r="AU26" s="3"/>
      <c r="AY26" s="5"/>
      <c r="AZ26" s="5"/>
      <c r="BA26" s="1"/>
      <c r="BB26" s="1"/>
      <c r="BC26" s="1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15" customHeight="1" thickBot="1">
      <c r="A27" s="44">
        <v>6</v>
      </c>
      <c r="B27" s="3">
        <v>0.53</v>
      </c>
      <c r="C27" s="3">
        <v>0.27</v>
      </c>
      <c r="D27" s="42">
        <f t="shared" si="1"/>
        <v>0.26</v>
      </c>
      <c r="E27" s="45">
        <v>0.67</v>
      </c>
      <c r="AO27" s="7"/>
      <c r="AT27" s="7"/>
      <c r="AU27" s="3"/>
      <c r="AY27" s="5"/>
      <c r="AZ27" s="5"/>
      <c r="BA27" s="1"/>
      <c r="BB27" s="1"/>
      <c r="BC27" s="1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58" ht="15" customHeight="1" thickBot="1">
      <c r="A28" s="44">
        <v>6</v>
      </c>
      <c r="B28" s="3">
        <v>0.53</v>
      </c>
      <c r="C28" s="3">
        <v>0.19</v>
      </c>
      <c r="D28" s="42">
        <f t="shared" si="1"/>
        <v>0.34</v>
      </c>
      <c r="E28" s="45">
        <v>0.64</v>
      </c>
      <c r="AL28" s="7"/>
      <c r="AM28" s="7"/>
      <c r="AN28" s="7"/>
      <c r="AO28" s="7"/>
      <c r="AT28" s="7"/>
      <c r="AU28" s="3"/>
      <c r="AY28" s="5"/>
      <c r="AZ28" s="5"/>
      <c r="BA28" s="1"/>
      <c r="BB28" s="1"/>
      <c r="BC28" s="1"/>
      <c r="BD28" s="1"/>
      <c r="BF28" s="7"/>
    </row>
    <row r="29" spans="1:75" ht="15" customHeight="1" thickBot="1">
      <c r="A29" s="44">
        <v>6</v>
      </c>
      <c r="B29" s="3">
        <v>0.53</v>
      </c>
      <c r="C29" s="3">
        <v>0.11</v>
      </c>
      <c r="D29" s="42">
        <f t="shared" si="1"/>
        <v>0.42000000000000004</v>
      </c>
      <c r="E29" s="45">
        <v>0.61</v>
      </c>
      <c r="AT29" s="7"/>
      <c r="AU29" s="3"/>
      <c r="AY29" s="5"/>
      <c r="AZ29" s="5"/>
      <c r="BE29" s="1"/>
      <c r="BF29" s="1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61" ht="15" customHeight="1" thickBot="1">
      <c r="A30" s="44">
        <v>6</v>
      </c>
      <c r="B30" s="46">
        <v>0.53</v>
      </c>
      <c r="C30" s="46">
        <v>0.03</v>
      </c>
      <c r="D30" s="92">
        <f t="shared" si="1"/>
        <v>0.5</v>
      </c>
      <c r="E30" s="47">
        <v>0.61</v>
      </c>
      <c r="AR30" s="5"/>
      <c r="AT30" s="7"/>
      <c r="AU30" s="3"/>
      <c r="AY30" s="5"/>
      <c r="AZ30" s="5"/>
      <c r="BA30" s="6"/>
      <c r="BB30" s="6"/>
      <c r="BC30" s="6"/>
      <c r="BD30" s="6"/>
      <c r="BE30" s="6"/>
      <c r="BF30" s="6"/>
      <c r="BG30" s="6"/>
      <c r="BH30" s="6"/>
      <c r="BI30" s="6"/>
    </row>
    <row r="31" spans="46:52" ht="15" customHeight="1">
      <c r="AT31" s="7"/>
      <c r="AU31" s="3"/>
      <c r="AY31" s="5"/>
      <c r="AZ31" s="5"/>
    </row>
    <row r="32" spans="46:52" ht="15" customHeight="1">
      <c r="AT32" s="7"/>
      <c r="AU32" s="3"/>
      <c r="AY32" s="5"/>
      <c r="AZ32" s="5"/>
    </row>
    <row r="33" spans="46:52" ht="15" customHeight="1">
      <c r="AT33" s="7"/>
      <c r="AU33" s="3"/>
      <c r="AY33" s="5"/>
      <c r="AZ33" s="5"/>
    </row>
    <row r="34" spans="46:52" ht="15" customHeight="1">
      <c r="AT34" s="7"/>
      <c r="AU34" s="3"/>
      <c r="AY34" s="5"/>
      <c r="AZ34" s="5"/>
    </row>
    <row r="35" spans="46:52" ht="15" customHeight="1">
      <c r="AT35" s="7"/>
      <c r="AU35" s="3"/>
      <c r="AY35" s="5"/>
      <c r="AZ35" s="5"/>
    </row>
    <row r="36" spans="46:52" ht="15" customHeight="1">
      <c r="AT36" s="7"/>
      <c r="AU36" s="3"/>
      <c r="AY36" s="5"/>
      <c r="AZ36" s="5"/>
    </row>
    <row r="37" spans="46:52" ht="15" customHeight="1">
      <c r="AT37" s="7"/>
      <c r="AU37" s="3"/>
      <c r="AY37" s="5"/>
      <c r="AZ37" s="5"/>
    </row>
    <row r="38" spans="46:52" ht="15" customHeight="1">
      <c r="AT38" s="7"/>
      <c r="AU38" s="3"/>
      <c r="AY38" s="5"/>
      <c r="AZ38" s="5"/>
    </row>
    <row r="39" spans="46:52" ht="15" customHeight="1">
      <c r="AT39" s="7"/>
      <c r="AU39" s="3"/>
      <c r="AY39" s="5"/>
      <c r="AZ39" s="5"/>
    </row>
    <row r="40" spans="46:52" ht="15" customHeight="1">
      <c r="AT40" s="7"/>
      <c r="AU40" s="3"/>
      <c r="AY40" s="5"/>
      <c r="AZ40" s="5"/>
    </row>
    <row r="41" spans="46:52" ht="15" customHeight="1">
      <c r="AT41" s="7"/>
      <c r="AU41" s="3"/>
      <c r="AY41" s="5"/>
      <c r="AZ41" s="5"/>
    </row>
    <row r="42" spans="46:52" ht="15" customHeight="1">
      <c r="AT42" s="7"/>
      <c r="AU42" s="3"/>
      <c r="AY42" s="5"/>
      <c r="AZ42" s="5"/>
    </row>
    <row r="43" spans="46:52" ht="15" customHeight="1">
      <c r="AT43" s="7"/>
      <c r="AU43" s="3"/>
      <c r="AY43" s="5"/>
      <c r="AZ43" s="5"/>
    </row>
    <row r="44" spans="46:52" ht="15" customHeight="1">
      <c r="AT44" s="7"/>
      <c r="AU44" s="3"/>
      <c r="AY44" s="5"/>
      <c r="AZ44" s="5"/>
    </row>
    <row r="45" spans="46:52" ht="15" customHeight="1">
      <c r="AT45" s="7"/>
      <c r="AU45" s="3"/>
      <c r="AY45" s="5"/>
      <c r="AZ45" s="5"/>
    </row>
    <row r="46" spans="46:52" ht="15" customHeight="1">
      <c r="AT46" s="7"/>
      <c r="AU46" s="3"/>
      <c r="AY46" s="5"/>
      <c r="AZ46" s="5"/>
    </row>
    <row r="47" spans="46:52" ht="15" customHeight="1">
      <c r="AT47" s="7"/>
      <c r="AU47" s="3"/>
      <c r="AY47" s="5"/>
      <c r="AZ47" s="5"/>
    </row>
    <row r="48" spans="46:52" ht="15" customHeight="1">
      <c r="AT48" s="7"/>
      <c r="AU48" s="3"/>
      <c r="AY48" s="5"/>
      <c r="AZ48" s="5"/>
    </row>
    <row r="49" spans="46:52" ht="15" customHeight="1">
      <c r="AT49" s="7"/>
      <c r="AU49" s="3"/>
      <c r="AY49" s="5"/>
      <c r="AZ49" s="5"/>
    </row>
    <row r="50" spans="46:52" ht="15" customHeight="1">
      <c r="AT50" s="7"/>
      <c r="AU50" s="3"/>
      <c r="AY50" s="5"/>
      <c r="AZ50" s="5"/>
    </row>
    <row r="51" spans="46:52" ht="15" customHeight="1">
      <c r="AT51" s="7"/>
      <c r="AU51" s="3"/>
      <c r="AY51" s="5"/>
      <c r="AZ51" s="5"/>
    </row>
    <row r="52" spans="46:52" ht="15" customHeight="1">
      <c r="AT52" s="7"/>
      <c r="AU52" s="3"/>
      <c r="AY52" s="5"/>
      <c r="AZ52" s="5"/>
    </row>
    <row r="53" spans="46:52" ht="15" customHeight="1">
      <c r="AT53" s="7"/>
      <c r="AU53" s="3"/>
      <c r="AY53" s="5"/>
      <c r="AZ53" s="5"/>
    </row>
    <row r="54" spans="46:52" ht="15" customHeight="1">
      <c r="AT54" s="7"/>
      <c r="AU54" s="3"/>
      <c r="AY54" s="5"/>
      <c r="AZ54" s="5"/>
    </row>
    <row r="55" spans="46:52" ht="15" customHeight="1">
      <c r="AT55" s="7"/>
      <c r="AU55" s="3"/>
      <c r="AY55" s="5"/>
      <c r="AZ55" s="5"/>
    </row>
    <row r="56" spans="46:52" ht="15" customHeight="1">
      <c r="AT56" s="7"/>
      <c r="AU56" s="3"/>
      <c r="AY56" s="5"/>
      <c r="AZ56" s="5"/>
    </row>
    <row r="57" spans="46:52" ht="15" customHeight="1">
      <c r="AT57" s="7"/>
      <c r="AU57" s="3"/>
      <c r="AY57" s="5"/>
      <c r="AZ57" s="5"/>
    </row>
    <row r="58" spans="46:52" ht="15" customHeight="1">
      <c r="AT58" s="7"/>
      <c r="AU58" s="3"/>
      <c r="AY58" s="5"/>
      <c r="AZ58" s="5"/>
    </row>
    <row r="59" spans="46:52" ht="15" customHeight="1">
      <c r="AT59" s="7"/>
      <c r="AU59" s="3"/>
      <c r="AY59" s="5"/>
      <c r="AZ59" s="5"/>
    </row>
    <row r="60" spans="46:52" ht="15" customHeight="1">
      <c r="AT60" s="7"/>
      <c r="AU60" s="3"/>
      <c r="AY60" s="5"/>
      <c r="AZ60" s="5"/>
    </row>
    <row r="61" spans="46:52" ht="15" customHeight="1">
      <c r="AT61" s="7"/>
      <c r="AU61" s="3"/>
      <c r="AY61" s="5"/>
      <c r="AZ61" s="5"/>
    </row>
    <row r="62" spans="46:52" ht="15" customHeight="1">
      <c r="AT62" s="7"/>
      <c r="AU62" s="3"/>
      <c r="AY62" s="5"/>
      <c r="AZ62" s="5"/>
    </row>
    <row r="63" spans="46:52" ht="15" customHeight="1">
      <c r="AT63" s="3"/>
      <c r="AU63" s="3"/>
      <c r="AY63" s="5"/>
      <c r="AZ63" s="5"/>
    </row>
    <row r="64" spans="46:52" ht="15" customHeight="1">
      <c r="AT64" s="7"/>
      <c r="AU64" s="3"/>
      <c r="AY64" s="5"/>
      <c r="AZ64" s="5"/>
    </row>
    <row r="65" spans="46:52" ht="15" customHeight="1">
      <c r="AT65" s="7"/>
      <c r="AU65" s="3"/>
      <c r="AY65" s="5"/>
      <c r="AZ65" s="5"/>
    </row>
    <row r="66" spans="46:52" ht="15" customHeight="1">
      <c r="AT66" s="7"/>
      <c r="AU66" s="3"/>
      <c r="AY66" s="5"/>
      <c r="AZ66" s="5"/>
    </row>
    <row r="67" spans="47:52" ht="15" customHeight="1">
      <c r="AU67" s="3"/>
      <c r="AY67" s="5"/>
      <c r="AZ67" s="5"/>
    </row>
    <row r="68" spans="47:52" ht="15" customHeight="1">
      <c r="AU68" s="3"/>
      <c r="AY68" s="4"/>
      <c r="AZ68" s="5"/>
    </row>
    <row r="69" spans="47:52" ht="15" customHeight="1">
      <c r="AU69" s="3"/>
      <c r="AY69" s="4"/>
      <c r="AZ69" s="5"/>
    </row>
    <row r="70" spans="42:50" ht="15" customHeight="1">
      <c r="AP70" s="4"/>
      <c r="AS70" s="3"/>
      <c r="AT70" s="3"/>
      <c r="AU70" s="3"/>
      <c r="AW70" s="4"/>
      <c r="AX70" s="5"/>
    </row>
    <row r="71" spans="42:50" ht="15" customHeight="1">
      <c r="AP71" s="4"/>
      <c r="AS71" s="3"/>
      <c r="AT71" s="3"/>
      <c r="AU71" s="3"/>
      <c r="AW71" s="4"/>
      <c r="AX71" s="5"/>
    </row>
    <row r="72" spans="42:50" ht="15" customHeight="1">
      <c r="AP72" s="4"/>
      <c r="AS72" s="3"/>
      <c r="AT72" s="3"/>
      <c r="AU72" s="3"/>
      <c r="AW72" s="4"/>
      <c r="AX72" s="5"/>
    </row>
    <row r="73" spans="42:50" ht="15" customHeight="1">
      <c r="AP73" s="4"/>
      <c r="AS73" s="3"/>
      <c r="AT73" s="3"/>
      <c r="AU73" s="3"/>
      <c r="AW73" s="4"/>
      <c r="AX73" s="5"/>
    </row>
    <row r="74" spans="42:50" ht="15" customHeight="1">
      <c r="AP74" s="4"/>
      <c r="AS74" s="3"/>
      <c r="AT74" s="3"/>
      <c r="AU74" s="3"/>
      <c r="AW74" s="4"/>
      <c r="AX74" s="5"/>
    </row>
    <row r="75" spans="46:48" ht="15" customHeight="1">
      <c r="AT75" s="3"/>
      <c r="AU75" s="3"/>
      <c r="AV75" s="4"/>
    </row>
    <row r="76" spans="46:48" ht="15" customHeight="1">
      <c r="AT76" s="3"/>
      <c r="AU76" s="3"/>
      <c r="AV76" s="4"/>
    </row>
    <row r="77" spans="43:47" ht="15" customHeight="1">
      <c r="AQ77" s="3"/>
      <c r="AR77" s="3"/>
      <c r="AT77" s="3"/>
      <c r="AU77" s="3"/>
    </row>
    <row r="78" spans="6:52" ht="15" customHeight="1">
      <c r="F78" s="4"/>
      <c r="I78" s="4"/>
      <c r="J78" s="4"/>
      <c r="K78" s="4"/>
      <c r="L78" s="4"/>
      <c r="M78" s="4"/>
      <c r="N78" s="4"/>
      <c r="O78" s="4"/>
      <c r="AK78" s="1"/>
      <c r="AQ78" s="3"/>
      <c r="AU78" s="3"/>
      <c r="AY78" s="4"/>
      <c r="AZ78" s="4"/>
    </row>
    <row r="79" spans="37:52" ht="15" customHeight="1">
      <c r="AK79" s="1"/>
      <c r="AQ79" s="3"/>
      <c r="AU79" s="3"/>
      <c r="AY79" s="4"/>
      <c r="AZ79" s="4"/>
    </row>
    <row r="80" spans="34:52" ht="15" customHeight="1">
      <c r="AH80" s="7"/>
      <c r="AK80" s="1"/>
      <c r="AQ80" s="3"/>
      <c r="AR80" s="3"/>
      <c r="AS80" s="3"/>
      <c r="AT80" s="3"/>
      <c r="AU80" s="3"/>
      <c r="AZ80" s="5"/>
    </row>
    <row r="81" spans="34:52" ht="15" customHeight="1">
      <c r="AH81" s="7"/>
      <c r="AK81" s="1"/>
      <c r="AQ81" s="3"/>
      <c r="AR81" s="3"/>
      <c r="AS81" s="3"/>
      <c r="AT81" s="3"/>
      <c r="AU81" s="3"/>
      <c r="AZ81" s="5"/>
    </row>
    <row r="82" spans="34:52" ht="15" customHeight="1">
      <c r="AH82" s="7"/>
      <c r="AK82" s="1"/>
      <c r="AQ82" s="3"/>
      <c r="AR82" s="3"/>
      <c r="AS82" s="3"/>
      <c r="AT82" s="3"/>
      <c r="AU82" s="3"/>
      <c r="AZ82" s="5"/>
    </row>
    <row r="83" spans="34:52" ht="15" customHeight="1">
      <c r="AH83" s="7"/>
      <c r="AK83" s="1"/>
      <c r="AQ83" s="3"/>
      <c r="AR83" s="3"/>
      <c r="AS83" s="3"/>
      <c r="AT83" s="3"/>
      <c r="AU83" s="3"/>
      <c r="AZ83" s="5"/>
    </row>
    <row r="84" spans="34:52" ht="15" customHeight="1">
      <c r="AH84" s="7"/>
      <c r="AK84" s="1"/>
      <c r="AQ84" s="3"/>
      <c r="AR84" s="3"/>
      <c r="AS84" s="3"/>
      <c r="AT84" s="3"/>
      <c r="AU84" s="3"/>
      <c r="AZ84" s="5"/>
    </row>
    <row r="85" spans="34:52" ht="15" customHeight="1">
      <c r="AH85" s="7"/>
      <c r="AK85" s="1"/>
      <c r="AQ85" s="3"/>
      <c r="AR85" s="3"/>
      <c r="AS85" s="3"/>
      <c r="AT85" s="3"/>
      <c r="AU85" s="3"/>
      <c r="AZ85" s="5"/>
    </row>
    <row r="86" spans="34:52" ht="15" customHeight="1">
      <c r="AH86" s="7"/>
      <c r="AK86" s="1"/>
      <c r="AQ86" s="3"/>
      <c r="AR86" s="3"/>
      <c r="AS86" s="3"/>
      <c r="AT86" s="3"/>
      <c r="AU86" s="3"/>
      <c r="AZ86" s="5"/>
    </row>
    <row r="87" spans="34:52" ht="15" customHeight="1">
      <c r="AH87" s="7"/>
      <c r="AK87" s="1"/>
      <c r="AQ87" s="3"/>
      <c r="AR87" s="3"/>
      <c r="AS87" s="3"/>
      <c r="AT87" s="3"/>
      <c r="AU87" s="3"/>
      <c r="AZ87" s="5"/>
    </row>
    <row r="88" spans="34:52" ht="15" customHeight="1">
      <c r="AH88" s="7"/>
      <c r="AK88" s="1"/>
      <c r="AQ88" s="3"/>
      <c r="AR88" s="3"/>
      <c r="AS88" s="3"/>
      <c r="AT88" s="3"/>
      <c r="AU88" s="3"/>
      <c r="AZ88" s="5"/>
    </row>
    <row r="89" spans="34:52" ht="15" customHeight="1">
      <c r="AH89" s="7"/>
      <c r="AK89" s="1"/>
      <c r="AQ89" s="3"/>
      <c r="AR89" s="3"/>
      <c r="AS89" s="3"/>
      <c r="AT89" s="3"/>
      <c r="AU89" s="3"/>
      <c r="AZ89" s="5"/>
    </row>
    <row r="90" spans="34:52" ht="15" customHeight="1">
      <c r="AH90" s="7"/>
      <c r="AK90" s="1"/>
      <c r="AQ90" s="3"/>
      <c r="AR90" s="3"/>
      <c r="AS90" s="3"/>
      <c r="AT90" s="3"/>
      <c r="AU90" s="3"/>
      <c r="AZ90" s="5"/>
    </row>
    <row r="91" spans="37:52" ht="15" customHeight="1">
      <c r="AK91" s="1"/>
      <c r="AQ91" s="3"/>
      <c r="AR91" s="3"/>
      <c r="AS91" s="3"/>
      <c r="AT91" s="3"/>
      <c r="AU91" s="3"/>
      <c r="AZ91" s="5"/>
    </row>
    <row r="92" spans="37:52" ht="15" customHeight="1">
      <c r="AK92" s="1"/>
      <c r="AQ92" s="3"/>
      <c r="AR92" s="3"/>
      <c r="AS92" s="3"/>
      <c r="AT92" s="3"/>
      <c r="AU92" s="3"/>
      <c r="AZ92" s="5"/>
    </row>
    <row r="93" spans="37:52" ht="15" customHeight="1">
      <c r="AK93" s="1"/>
      <c r="AQ93" s="3"/>
      <c r="AR93" s="3"/>
      <c r="AS93" s="3"/>
      <c r="AT93" s="3"/>
      <c r="AU93" s="3"/>
      <c r="AZ93" s="5"/>
    </row>
    <row r="94" spans="37:52" ht="15" customHeight="1">
      <c r="AK94" s="1"/>
      <c r="AQ94" s="3"/>
      <c r="AR94" s="3"/>
      <c r="AS94" s="3"/>
      <c r="AT94" s="3"/>
      <c r="AU94" s="3"/>
      <c r="AZ94" s="5"/>
    </row>
    <row r="95" spans="37:52" ht="15" customHeight="1">
      <c r="AK95" s="1"/>
      <c r="AQ95" s="3"/>
      <c r="AR95" s="3"/>
      <c r="AS95" s="3"/>
      <c r="AT95" s="3"/>
      <c r="AU95" s="3"/>
      <c r="AZ95" s="5"/>
    </row>
    <row r="96" spans="37:52" ht="15" customHeight="1">
      <c r="AK96" s="1"/>
      <c r="AQ96" s="3"/>
      <c r="AR96" s="3"/>
      <c r="AS96" s="3"/>
      <c r="AT96" s="3"/>
      <c r="AU96" s="3"/>
      <c r="AZ96" s="5"/>
    </row>
    <row r="97" spans="37:52" ht="15" customHeight="1">
      <c r="AK97" s="1"/>
      <c r="AQ97" s="3"/>
      <c r="AR97" s="3"/>
      <c r="AS97" s="3"/>
      <c r="AT97" s="3"/>
      <c r="AU97" s="3"/>
      <c r="AZ97" s="5"/>
    </row>
    <row r="98" spans="37:52" ht="15" customHeight="1">
      <c r="AK98" s="1"/>
      <c r="AQ98" s="3"/>
      <c r="AR98" s="3"/>
      <c r="AS98" s="3"/>
      <c r="AT98" s="3"/>
      <c r="AU98" s="3"/>
      <c r="AZ98" s="5"/>
    </row>
    <row r="99" spans="37:52" ht="15" customHeight="1">
      <c r="AK99" s="1"/>
      <c r="AQ99" s="3"/>
      <c r="AR99" s="3"/>
      <c r="AS99" s="3"/>
      <c r="AT99" s="3"/>
      <c r="AU99" s="3"/>
      <c r="AZ99" s="5"/>
    </row>
    <row r="100" spans="37:52" ht="15" customHeight="1">
      <c r="AK100" s="1"/>
      <c r="AQ100" s="3"/>
      <c r="AR100" s="3"/>
      <c r="AS100" s="3"/>
      <c r="AT100" s="3"/>
      <c r="AU100" s="3"/>
      <c r="AZ100" s="5"/>
    </row>
    <row r="101" spans="37:52" ht="15" customHeight="1">
      <c r="AK101" s="1"/>
      <c r="AQ101" s="3"/>
      <c r="AR101" s="3"/>
      <c r="AS101" s="3"/>
      <c r="AT101" s="3"/>
      <c r="AU101" s="3"/>
      <c r="AZ101" s="5"/>
    </row>
    <row r="102" spans="37:52" ht="15" customHeight="1">
      <c r="AK102" s="1"/>
      <c r="AQ102" s="3"/>
      <c r="AR102" s="3"/>
      <c r="AS102" s="3"/>
      <c r="AT102" s="3"/>
      <c r="AU102" s="3"/>
      <c r="AZ102" s="5"/>
    </row>
    <row r="103" spans="37:52" ht="15" customHeight="1">
      <c r="AK103" s="1"/>
      <c r="AQ103" s="3"/>
      <c r="AR103" s="3"/>
      <c r="AS103" s="3"/>
      <c r="AT103" s="3"/>
      <c r="AU103" s="3"/>
      <c r="AZ103" s="5"/>
    </row>
    <row r="104" spans="37:52" ht="15" customHeight="1">
      <c r="AK104" s="1"/>
      <c r="AQ104" s="3"/>
      <c r="AR104" s="3"/>
      <c r="AS104" s="3"/>
      <c r="AT104" s="3"/>
      <c r="AU104" s="3"/>
      <c r="AZ104" s="5"/>
    </row>
    <row r="105" spans="37:52" ht="15" customHeight="1">
      <c r="AK105" s="1"/>
      <c r="AQ105" s="3"/>
      <c r="AR105" s="3"/>
      <c r="AS105" s="3"/>
      <c r="AT105" s="3"/>
      <c r="AU105" s="3"/>
      <c r="AZ105" s="5"/>
    </row>
    <row r="106" spans="37:52" ht="15" customHeight="1">
      <c r="AK106" s="1"/>
      <c r="AQ106" s="3"/>
      <c r="AR106" s="3"/>
      <c r="AS106" s="3"/>
      <c r="AT106" s="3"/>
      <c r="AU106" s="3"/>
      <c r="AZ106" s="5"/>
    </row>
    <row r="107" spans="37:52" ht="15" customHeight="1">
      <c r="AK107" s="1"/>
      <c r="AQ107" s="3"/>
      <c r="AR107" s="3"/>
      <c r="AS107" s="3"/>
      <c r="AT107" s="3"/>
      <c r="AU107" s="3"/>
      <c r="AZ107" s="5"/>
    </row>
    <row r="108" spans="37:52" ht="15" customHeight="1">
      <c r="AK108" s="1"/>
      <c r="AQ108" s="3"/>
      <c r="AR108" s="3"/>
      <c r="AS108" s="3"/>
      <c r="AT108" s="3"/>
      <c r="AU108" s="3"/>
      <c r="AZ108" s="5"/>
    </row>
    <row r="109" spans="37:52" ht="15" customHeight="1">
      <c r="AK109" s="1"/>
      <c r="AQ109" s="3"/>
      <c r="AR109" s="3"/>
      <c r="AS109" s="3"/>
      <c r="AT109" s="3"/>
      <c r="AU109" s="3"/>
      <c r="AZ109" s="5"/>
    </row>
    <row r="110" spans="37:52" ht="15" customHeight="1">
      <c r="AK110" s="1"/>
      <c r="AQ110" s="3"/>
      <c r="AR110" s="3"/>
      <c r="AS110" s="3"/>
      <c r="AT110" s="3"/>
      <c r="AU110" s="3"/>
      <c r="AZ110" s="5"/>
    </row>
    <row r="111" spans="37:52" ht="15" customHeight="1">
      <c r="AK111" s="1"/>
      <c r="AQ111" s="3"/>
      <c r="AR111" s="3"/>
      <c r="AS111" s="3"/>
      <c r="AT111" s="3"/>
      <c r="AU111" s="3"/>
      <c r="AZ111" s="5"/>
    </row>
    <row r="112" spans="37:52" ht="15" customHeight="1">
      <c r="AK112" s="1"/>
      <c r="AQ112" s="3"/>
      <c r="AR112" s="3"/>
      <c r="AS112" s="3"/>
      <c r="AT112" s="3"/>
      <c r="AU112" s="3"/>
      <c r="AZ112" s="5"/>
    </row>
    <row r="113" spans="37:52" ht="15" customHeight="1">
      <c r="AK113" s="1"/>
      <c r="AQ113" s="3"/>
      <c r="AR113" s="3"/>
      <c r="AS113" s="3"/>
      <c r="AT113" s="3"/>
      <c r="AU113" s="3"/>
      <c r="AZ113" s="5"/>
    </row>
    <row r="114" spans="37:52" ht="15" customHeight="1">
      <c r="AK114" s="1"/>
      <c r="AQ114" s="3"/>
      <c r="AR114" s="3"/>
      <c r="AS114" s="3"/>
      <c r="AT114" s="3"/>
      <c r="AU114" s="3"/>
      <c r="AZ114" s="5"/>
    </row>
    <row r="115" spans="37:52" ht="15" customHeight="1">
      <c r="AK115" s="1"/>
      <c r="AQ115" s="3"/>
      <c r="AR115" s="3"/>
      <c r="AS115" s="3"/>
      <c r="AT115" s="3"/>
      <c r="AU115" s="3"/>
      <c r="AZ115" s="5"/>
    </row>
    <row r="116" spans="37:52" ht="15" customHeight="1">
      <c r="AK116" s="1"/>
      <c r="AQ116" s="3"/>
      <c r="AR116" s="3"/>
      <c r="AS116" s="3"/>
      <c r="AT116" s="3"/>
      <c r="AU116" s="3"/>
      <c r="AZ116" s="5"/>
    </row>
    <row r="117" spans="37:52" ht="15" customHeight="1">
      <c r="AK117" s="1"/>
      <c r="AQ117" s="3"/>
      <c r="AR117" s="3"/>
      <c r="AS117" s="3"/>
      <c r="AT117" s="3"/>
      <c r="AU117" s="3"/>
      <c r="AZ117" s="5"/>
    </row>
    <row r="118" spans="37:52" ht="15" customHeight="1">
      <c r="AK118" s="1"/>
      <c r="AQ118" s="3"/>
      <c r="AR118" s="3"/>
      <c r="AS118" s="3"/>
      <c r="AT118" s="3"/>
      <c r="AU118" s="3"/>
      <c r="AZ118" s="5"/>
    </row>
    <row r="119" spans="37:52" ht="15" customHeight="1">
      <c r="AK119" s="1"/>
      <c r="AQ119" s="3"/>
      <c r="AR119" s="3"/>
      <c r="AS119" s="3"/>
      <c r="AT119" s="3"/>
      <c r="AU119" s="3"/>
      <c r="AZ119" s="5"/>
    </row>
    <row r="120" spans="37:52" ht="15" customHeight="1">
      <c r="AK120" s="1"/>
      <c r="AQ120" s="3"/>
      <c r="AR120" s="3"/>
      <c r="AS120" s="3"/>
      <c r="AT120" s="3"/>
      <c r="AU120" s="3"/>
      <c r="AZ120" s="5"/>
    </row>
    <row r="121" spans="37:52" ht="15" customHeight="1">
      <c r="AK121" s="1"/>
      <c r="AQ121" s="3"/>
      <c r="AR121" s="3"/>
      <c r="AS121" s="3"/>
      <c r="AT121" s="3"/>
      <c r="AU121" s="3"/>
      <c r="AZ121" s="5"/>
    </row>
    <row r="122" spans="37:52" ht="15" customHeight="1">
      <c r="AK122" s="1"/>
      <c r="AQ122" s="3"/>
      <c r="AR122" s="3"/>
      <c r="AS122" s="3"/>
      <c r="AT122" s="3"/>
      <c r="AU122" s="3"/>
      <c r="AZ122" s="5"/>
    </row>
    <row r="123" spans="37:52" ht="15" customHeight="1">
      <c r="AK123" s="1"/>
      <c r="AQ123" s="3"/>
      <c r="AR123" s="3"/>
      <c r="AS123" s="3"/>
      <c r="AT123" s="3"/>
      <c r="AU123" s="3"/>
      <c r="AZ123" s="5"/>
    </row>
    <row r="124" spans="37:52" ht="15" customHeight="1">
      <c r="AK124" s="1"/>
      <c r="AQ124" s="3"/>
      <c r="AR124" s="3"/>
      <c r="AS124" s="3"/>
      <c r="AT124" s="3"/>
      <c r="AU124" s="3"/>
      <c r="AZ124" s="5"/>
    </row>
    <row r="125" spans="37:52" ht="15" customHeight="1">
      <c r="AK125" s="1"/>
      <c r="AQ125" s="3"/>
      <c r="AR125" s="3"/>
      <c r="AS125" s="3"/>
      <c r="AT125" s="3"/>
      <c r="AU125" s="3"/>
      <c r="AZ125" s="5"/>
    </row>
    <row r="126" spans="37:52" ht="15" customHeight="1">
      <c r="AK126" s="1"/>
      <c r="AQ126" s="3"/>
      <c r="AR126" s="3"/>
      <c r="AS126" s="3"/>
      <c r="AT126" s="3"/>
      <c r="AU126" s="3"/>
      <c r="AZ126" s="5"/>
    </row>
    <row r="127" spans="37:52" ht="15" customHeight="1">
      <c r="AK127" s="1"/>
      <c r="AQ127" s="3"/>
      <c r="AR127" s="3"/>
      <c r="AS127" s="3"/>
      <c r="AT127" s="3"/>
      <c r="AU127" s="3"/>
      <c r="AZ127" s="5"/>
    </row>
    <row r="128" spans="37:52" ht="15" customHeight="1">
      <c r="AK128" s="1"/>
      <c r="AQ128" s="3"/>
      <c r="AR128" s="3"/>
      <c r="AS128" s="3"/>
      <c r="AT128" s="3"/>
      <c r="AU128" s="3"/>
      <c r="AZ128" s="5"/>
    </row>
    <row r="129" spans="37:52" ht="15" customHeight="1">
      <c r="AK129" s="1"/>
      <c r="AQ129" s="3"/>
      <c r="AR129" s="3"/>
      <c r="AS129" s="3"/>
      <c r="AT129" s="3"/>
      <c r="AU129" s="3"/>
      <c r="AZ129" s="5"/>
    </row>
    <row r="130" spans="37:52" ht="15" customHeight="1">
      <c r="AK130" s="1"/>
      <c r="AQ130" s="3"/>
      <c r="AR130" s="3"/>
      <c r="AS130" s="3"/>
      <c r="AT130" s="3"/>
      <c r="AU130" s="3"/>
      <c r="AZ130" s="5"/>
    </row>
    <row r="131" spans="37:52" ht="15" customHeight="1">
      <c r="AK131" s="1"/>
      <c r="AQ131" s="3"/>
      <c r="AR131" s="3"/>
      <c r="AS131" s="3"/>
      <c r="AT131" s="3"/>
      <c r="AU131" s="3"/>
      <c r="AZ131" s="5"/>
    </row>
    <row r="132" spans="37:52" ht="15" customHeight="1">
      <c r="AK132" s="1"/>
      <c r="AQ132" s="3"/>
      <c r="AR132" s="3"/>
      <c r="AS132" s="3"/>
      <c r="AT132" s="3"/>
      <c r="AU132" s="3"/>
      <c r="AZ132" s="5"/>
    </row>
    <row r="133" spans="37:52" ht="15" customHeight="1">
      <c r="AK133" s="1"/>
      <c r="AQ133" s="3"/>
      <c r="AR133" s="3"/>
      <c r="AS133" s="3"/>
      <c r="AT133" s="3"/>
      <c r="AU133" s="3"/>
      <c r="AZ133" s="5"/>
    </row>
    <row r="134" spans="37:52" ht="15" customHeight="1">
      <c r="AK134" s="1"/>
      <c r="AQ134" s="3"/>
      <c r="AR134" s="3"/>
      <c r="AS134" s="3"/>
      <c r="AT134" s="3"/>
      <c r="AU134" s="3"/>
      <c r="AZ134" s="5"/>
    </row>
    <row r="135" spans="37:52" ht="15" customHeight="1">
      <c r="AK135" s="1"/>
      <c r="AQ135" s="3"/>
      <c r="AR135" s="3"/>
      <c r="AS135" s="3"/>
      <c r="AT135" s="3"/>
      <c r="AU135" s="3"/>
      <c r="AZ135" s="5"/>
    </row>
    <row r="136" spans="37:52" ht="15" customHeight="1">
      <c r="AK136" s="1"/>
      <c r="AQ136" s="3"/>
      <c r="AR136" s="3"/>
      <c r="AS136" s="3"/>
      <c r="AT136" s="3"/>
      <c r="AU136" s="3"/>
      <c r="AZ136" s="5"/>
    </row>
    <row r="137" spans="37:52" ht="15" customHeight="1">
      <c r="AK137" s="1"/>
      <c r="AQ137" s="3"/>
      <c r="AR137" s="3"/>
      <c r="AS137" s="3"/>
      <c r="AT137" s="3"/>
      <c r="AU137" s="3"/>
      <c r="AZ137" s="5"/>
    </row>
    <row r="138" spans="46:48" ht="15" customHeight="1">
      <c r="AT138" s="3"/>
      <c r="AU138" s="3"/>
      <c r="AV138" s="4"/>
    </row>
    <row r="139" spans="46:48" ht="15" customHeight="1">
      <c r="AT139" s="3"/>
      <c r="AU139" s="3"/>
      <c r="AV139" s="4"/>
    </row>
    <row r="140" spans="46:48" ht="15" customHeight="1">
      <c r="AT140" s="3"/>
      <c r="AU140" s="3"/>
      <c r="AV140" s="4"/>
    </row>
    <row r="141" spans="46:48" ht="15" customHeight="1">
      <c r="AT141" s="3"/>
      <c r="AU141" s="3"/>
      <c r="AV141" s="4"/>
    </row>
    <row r="142" spans="6:47" ht="15" customHeight="1">
      <c r="F142" s="4"/>
      <c r="I142" s="4"/>
      <c r="J142" s="4"/>
      <c r="K142" s="4"/>
      <c r="L142" s="4"/>
      <c r="M142" s="4"/>
      <c r="N142" s="4"/>
      <c r="O142" s="4"/>
      <c r="AQ142" s="3"/>
      <c r="AU142" s="3"/>
    </row>
    <row r="143" spans="5:52" ht="15" customHeight="1">
      <c r="E143" s="4"/>
      <c r="F143" s="4"/>
      <c r="AQ143" s="3"/>
      <c r="AU143" s="3"/>
      <c r="AY143" s="4"/>
      <c r="AZ143" s="4"/>
    </row>
    <row r="144" spans="5:48" ht="15" customHeight="1">
      <c r="E144" s="4"/>
      <c r="F144" s="4"/>
      <c r="AT144" s="3"/>
      <c r="AU144" s="3"/>
      <c r="AV144" s="4"/>
    </row>
    <row r="145" spans="5:48" ht="15" customHeight="1">
      <c r="E145" s="4"/>
      <c r="F145" s="4"/>
      <c r="AT145" s="3"/>
      <c r="AU145" s="3"/>
      <c r="AV145" s="4"/>
    </row>
    <row r="146" spans="5:48" ht="15" customHeight="1">
      <c r="E146" s="4"/>
      <c r="F146" s="4"/>
      <c r="AT146" s="3"/>
      <c r="AU146" s="3"/>
      <c r="AV146" s="4"/>
    </row>
    <row r="147" spans="5:48" ht="15" customHeight="1">
      <c r="E147" s="4"/>
      <c r="F147" s="4"/>
      <c r="AT147" s="3"/>
      <c r="AU147" s="3"/>
      <c r="AV147" s="4"/>
    </row>
    <row r="148" spans="5:46" ht="15" customHeight="1">
      <c r="E148" s="4"/>
      <c r="F148" s="4"/>
      <c r="AT148" s="3"/>
    </row>
    <row r="149" spans="5:46" ht="15" customHeight="1">
      <c r="E149" s="4"/>
      <c r="F149" s="4"/>
      <c r="AT149" s="3"/>
    </row>
    <row r="150" spans="5:46" ht="15" customHeight="1">
      <c r="E150" s="4"/>
      <c r="F150" s="4"/>
      <c r="AT150" s="3"/>
    </row>
    <row r="151" spans="5:46" ht="15" customHeight="1">
      <c r="E151" s="4"/>
      <c r="F151" s="4"/>
      <c r="AT151" s="3"/>
    </row>
    <row r="152" spans="5:46" ht="15" customHeight="1">
      <c r="E152" s="4"/>
      <c r="F152" s="4"/>
      <c r="AT152" s="3"/>
    </row>
    <row r="153" spans="5:46" ht="15" customHeight="1">
      <c r="E153" s="4"/>
      <c r="F153" s="4"/>
      <c r="AT153" s="3"/>
    </row>
    <row r="154" spans="5:46" ht="15" customHeight="1">
      <c r="E154" s="4"/>
      <c r="F154" s="4"/>
      <c r="AT154" s="3"/>
    </row>
    <row r="155" spans="5:46" ht="15" customHeight="1">
      <c r="E155" s="4"/>
      <c r="F155" s="4"/>
      <c r="AT155" s="3"/>
    </row>
    <row r="156" spans="5:46" ht="15" customHeight="1">
      <c r="E156" s="4"/>
      <c r="F156" s="4"/>
      <c r="AT156" s="3"/>
    </row>
    <row r="157" spans="5:46" ht="15" customHeight="1">
      <c r="E157" s="4"/>
      <c r="F157" s="4"/>
      <c r="AT157" s="3"/>
    </row>
    <row r="158" spans="5:46" ht="15" customHeight="1">
      <c r="E158" s="4"/>
      <c r="F158" s="4"/>
      <c r="AT158" s="3"/>
    </row>
    <row r="159" spans="5:6" ht="15" customHeight="1">
      <c r="E159" s="4"/>
      <c r="F159" s="4"/>
    </row>
    <row r="160" spans="5:6" ht="15" customHeight="1">
      <c r="E160" s="4"/>
      <c r="F160" s="4"/>
    </row>
    <row r="161" spans="5:6" ht="15" customHeight="1">
      <c r="E161" s="4"/>
      <c r="F161" s="4"/>
    </row>
    <row r="162" spans="5:6" ht="15" customHeight="1">
      <c r="E162" s="4"/>
      <c r="F162" s="4"/>
    </row>
    <row r="163" spans="5:6" ht="15" customHeight="1">
      <c r="E163" s="4"/>
      <c r="F163" s="4"/>
    </row>
    <row r="164" spans="5:6" ht="15" customHeight="1">
      <c r="E164" s="4"/>
      <c r="F164" s="4"/>
    </row>
    <row r="165" spans="5:6" ht="15" customHeight="1">
      <c r="E165" s="4"/>
      <c r="F165" s="4"/>
    </row>
    <row r="166" spans="5:6" ht="15" customHeight="1">
      <c r="E166" s="4"/>
      <c r="F166" s="4"/>
    </row>
    <row r="167" spans="5:6" ht="15" customHeight="1">
      <c r="E167" s="4"/>
      <c r="F167" s="4"/>
    </row>
    <row r="168" spans="5:6" ht="15" customHeight="1">
      <c r="E168" s="4"/>
      <c r="F168" s="4"/>
    </row>
    <row r="169" spans="5:6" ht="15" customHeight="1">
      <c r="E169" s="4"/>
      <c r="F169" s="4"/>
    </row>
    <row r="170" spans="5:6" ht="15" customHeight="1">
      <c r="E170" s="4"/>
      <c r="F170" s="4"/>
    </row>
    <row r="171" spans="5:6" ht="15" customHeight="1">
      <c r="E171" s="4"/>
      <c r="F171" s="4"/>
    </row>
    <row r="172" spans="5:6" ht="15" customHeight="1">
      <c r="E172" s="4"/>
      <c r="F172" s="4"/>
    </row>
    <row r="173" spans="5:6" ht="15" customHeight="1">
      <c r="E173" s="4"/>
      <c r="F173" s="4"/>
    </row>
    <row r="174" spans="5:6" ht="15" customHeight="1">
      <c r="E174" s="4"/>
      <c r="F174" s="4"/>
    </row>
    <row r="175" spans="5:6" ht="15" customHeight="1">
      <c r="E175" s="4"/>
      <c r="F175" s="4"/>
    </row>
    <row r="176" spans="5:6" ht="15" customHeight="1">
      <c r="E176" s="4"/>
      <c r="F176" s="4"/>
    </row>
    <row r="177" spans="5:6" ht="15" customHeight="1">
      <c r="E177" s="4"/>
      <c r="F177" s="4"/>
    </row>
    <row r="178" spans="5:6" ht="15" customHeight="1">
      <c r="E178" s="4"/>
      <c r="F178" s="4"/>
    </row>
    <row r="179" spans="5:6" ht="15" customHeight="1">
      <c r="E179" s="4"/>
      <c r="F179" s="4"/>
    </row>
    <row r="180" spans="5:6" ht="15" customHeight="1">
      <c r="E180" s="4"/>
      <c r="F180" s="4"/>
    </row>
    <row r="181" spans="5:6" ht="15" customHeight="1">
      <c r="E181" s="4"/>
      <c r="F181" s="4"/>
    </row>
    <row r="182" spans="5:6" ht="15" customHeight="1">
      <c r="E182" s="4"/>
      <c r="F182" s="4"/>
    </row>
    <row r="183" spans="5:6" ht="15" customHeight="1">
      <c r="E183" s="4"/>
      <c r="F183" s="4"/>
    </row>
    <row r="184" spans="5:6" ht="15" customHeight="1">
      <c r="E184" s="4"/>
      <c r="F184" s="4"/>
    </row>
    <row r="185" spans="5:6" ht="15" customHeight="1">
      <c r="E185" s="4"/>
      <c r="F185" s="4"/>
    </row>
    <row r="186" spans="5:6" ht="15" customHeight="1">
      <c r="E186" s="4"/>
      <c r="F186" s="4"/>
    </row>
    <row r="187" spans="5:6" ht="15" customHeight="1">
      <c r="E187" s="4"/>
      <c r="F187" s="4"/>
    </row>
    <row r="188" spans="5:6" ht="15" customHeight="1">
      <c r="E188" s="4"/>
      <c r="F188" s="4"/>
    </row>
    <row r="189" spans="5:6" ht="15" customHeight="1">
      <c r="E189" s="4"/>
      <c r="F189" s="4"/>
    </row>
    <row r="190" spans="5:6" ht="15" customHeight="1">
      <c r="E190" s="4"/>
      <c r="F190" s="4"/>
    </row>
    <row r="191" spans="5:6" ht="15" customHeight="1">
      <c r="E191" s="4"/>
      <c r="F191" s="4"/>
    </row>
    <row r="192" spans="5:6" ht="15" customHeight="1">
      <c r="E192" s="4"/>
      <c r="F192" s="4"/>
    </row>
    <row r="193" spans="5:6" ht="15" customHeight="1">
      <c r="E193" s="4"/>
      <c r="F193" s="4"/>
    </row>
    <row r="194" spans="5:6" ht="15" customHeight="1">
      <c r="E194" s="4"/>
      <c r="F194" s="4"/>
    </row>
    <row r="195" spans="5:6" ht="15" customHeight="1">
      <c r="E195" s="4"/>
      <c r="F195" s="4"/>
    </row>
    <row r="196" spans="5:6" ht="15" customHeight="1">
      <c r="E196" s="4"/>
      <c r="F196" s="4"/>
    </row>
    <row r="197" spans="5:6" ht="15" customHeight="1">
      <c r="E197" s="4"/>
      <c r="F197" s="4"/>
    </row>
    <row r="198" spans="5:6" ht="15" customHeight="1">
      <c r="E198" s="4"/>
      <c r="F198" s="4"/>
    </row>
    <row r="199" spans="5:6" ht="15" customHeight="1">
      <c r="E199" s="4"/>
      <c r="F199" s="4"/>
    </row>
    <row r="200" spans="5:6" ht="15" customHeight="1">
      <c r="E200" s="4"/>
      <c r="F200" s="4"/>
    </row>
    <row r="201" spans="5:6" ht="15" customHeight="1">
      <c r="E201" s="4"/>
      <c r="F201" s="4"/>
    </row>
    <row r="202" spans="5:6" ht="15" customHeight="1">
      <c r="E202" s="4"/>
      <c r="F202" s="4"/>
    </row>
    <row r="203" spans="5:6" ht="15" customHeight="1">
      <c r="E203" s="4"/>
      <c r="F203" s="4"/>
    </row>
    <row r="204" spans="5:6" ht="15" customHeight="1">
      <c r="E204" s="4"/>
      <c r="F204" s="4"/>
    </row>
    <row r="205" spans="5:6" ht="15" customHeight="1">
      <c r="E205" s="4"/>
      <c r="F205" s="4"/>
    </row>
    <row r="206" spans="5:6" ht="15" customHeight="1">
      <c r="E206" s="4"/>
      <c r="F206" s="4"/>
    </row>
    <row r="207" spans="5:6" ht="15" customHeight="1">
      <c r="E207" s="4"/>
      <c r="F207" s="4"/>
    </row>
    <row r="208" spans="5:6" ht="15" customHeight="1">
      <c r="E208" s="4"/>
      <c r="F208" s="4"/>
    </row>
    <row r="209" spans="5:6" ht="15" customHeight="1">
      <c r="E209" s="4"/>
      <c r="F209" s="4"/>
    </row>
    <row r="210" spans="5:6" ht="15" customHeight="1">
      <c r="E210" s="4"/>
      <c r="F210" s="4"/>
    </row>
    <row r="211" spans="5:6" ht="15" customHeight="1">
      <c r="E211" s="4"/>
      <c r="F211" s="4"/>
    </row>
    <row r="212" spans="5:6" ht="15" customHeight="1">
      <c r="E212" s="4"/>
      <c r="F212" s="4"/>
    </row>
    <row r="213" spans="5:6" ht="15" customHeight="1">
      <c r="E213" s="4"/>
      <c r="F213" s="4"/>
    </row>
    <row r="214" spans="5:6" ht="15" customHeight="1">
      <c r="E214" s="4"/>
      <c r="F214" s="4"/>
    </row>
    <row r="215" spans="5:6" ht="15" customHeight="1">
      <c r="E215" s="4"/>
      <c r="F215" s="4"/>
    </row>
    <row r="216" spans="5:6" ht="15" customHeight="1">
      <c r="E216" s="4"/>
      <c r="F216" s="4"/>
    </row>
    <row r="217" spans="5:6" ht="15" customHeight="1">
      <c r="E217" s="4"/>
      <c r="F217" s="4"/>
    </row>
    <row r="218" spans="5:6" ht="15" customHeight="1">
      <c r="E218" s="4"/>
      <c r="F218" s="4"/>
    </row>
    <row r="219" spans="5:6" ht="15" customHeight="1">
      <c r="E219" s="4"/>
      <c r="F219" s="4"/>
    </row>
    <row r="220" spans="5:6" ht="15" customHeight="1">
      <c r="E220" s="4"/>
      <c r="F220" s="4"/>
    </row>
    <row r="221" spans="5:6" ht="15" customHeight="1">
      <c r="E221" s="4"/>
      <c r="F221" s="4"/>
    </row>
    <row r="222" spans="5:6" ht="15" customHeight="1">
      <c r="E222" s="4"/>
      <c r="F222" s="4"/>
    </row>
    <row r="223" spans="5:6" ht="15" customHeight="1">
      <c r="E223" s="4"/>
      <c r="F223" s="4"/>
    </row>
    <row r="224" spans="5:6" ht="15" customHeight="1">
      <c r="E224" s="4"/>
      <c r="F224" s="4"/>
    </row>
    <row r="225" spans="5:6" ht="15" customHeight="1">
      <c r="E225" s="4"/>
      <c r="F225" s="4"/>
    </row>
    <row r="226" spans="5:6" ht="15" customHeight="1">
      <c r="E226" s="4"/>
      <c r="F226" s="4"/>
    </row>
    <row r="227" spans="5:6" ht="15" customHeight="1">
      <c r="E227" s="4"/>
      <c r="F227" s="4"/>
    </row>
    <row r="228" spans="5:6" ht="15" customHeight="1">
      <c r="E228" s="4"/>
      <c r="F228" s="4"/>
    </row>
    <row r="229" spans="5:6" ht="15" customHeight="1">
      <c r="E229" s="4"/>
      <c r="F229" s="4"/>
    </row>
    <row r="230" spans="5:6" ht="15" customHeight="1">
      <c r="E230" s="4"/>
      <c r="F230" s="4"/>
    </row>
    <row r="231" spans="5:6" ht="15" customHeight="1">
      <c r="E231" s="4"/>
      <c r="F231" s="4"/>
    </row>
    <row r="232" spans="5:6" ht="15" customHeight="1">
      <c r="E232" s="4"/>
      <c r="F232" s="4"/>
    </row>
    <row r="233" spans="5:6" ht="15" customHeight="1">
      <c r="E233" s="4"/>
      <c r="F233" s="4"/>
    </row>
    <row r="234" spans="5:6" ht="15" customHeight="1">
      <c r="E234" s="4"/>
      <c r="F234" s="4"/>
    </row>
    <row r="235" spans="5:6" ht="15" customHeight="1">
      <c r="E235" s="4"/>
      <c r="F235" s="4"/>
    </row>
    <row r="236" spans="5:6" ht="15" customHeight="1">
      <c r="E236" s="4"/>
      <c r="F236" s="4"/>
    </row>
    <row r="237" spans="5:6" ht="15" customHeight="1">
      <c r="E237" s="4"/>
      <c r="F237" s="4"/>
    </row>
    <row r="238" spans="5:6" ht="15" customHeight="1">
      <c r="E238" s="4"/>
      <c r="F238" s="4"/>
    </row>
    <row r="239" spans="5:6" ht="15" customHeight="1">
      <c r="E239" s="4"/>
      <c r="F239" s="4"/>
    </row>
    <row r="240" spans="5:6" ht="15" customHeight="1">
      <c r="E240" s="4"/>
      <c r="F240" s="4"/>
    </row>
    <row r="241" spans="5:6" ht="15" customHeight="1">
      <c r="E241" s="4"/>
      <c r="F241" s="4"/>
    </row>
    <row r="242" spans="5:6" ht="15" customHeight="1">
      <c r="E242" s="4"/>
      <c r="F242" s="4"/>
    </row>
    <row r="243" spans="5:6" ht="15" customHeight="1">
      <c r="E243" s="4"/>
      <c r="F243" s="4"/>
    </row>
    <row r="244" spans="5:6" ht="15" customHeight="1">
      <c r="E244" s="4"/>
      <c r="F244" s="4"/>
    </row>
    <row r="245" spans="5:6" ht="15" customHeight="1">
      <c r="E245" s="4"/>
      <c r="F245" s="4"/>
    </row>
    <row r="246" spans="5:6" ht="15" customHeight="1">
      <c r="E246" s="4"/>
      <c r="F246" s="4"/>
    </row>
    <row r="247" spans="5:6" ht="15" customHeight="1">
      <c r="E247" s="4"/>
      <c r="F247" s="4"/>
    </row>
    <row r="248" spans="5:6" ht="15" customHeight="1">
      <c r="E248" s="4"/>
      <c r="F248" s="4"/>
    </row>
    <row r="249" spans="5:6" ht="15" customHeight="1">
      <c r="E249" s="4"/>
      <c r="F249" s="4"/>
    </row>
    <row r="250" spans="5:6" ht="15" customHeight="1">
      <c r="E250" s="4"/>
      <c r="F250" s="4"/>
    </row>
    <row r="251" spans="5:6" ht="15" customHeight="1">
      <c r="E251" s="4"/>
      <c r="F251" s="4"/>
    </row>
    <row r="252" spans="5:6" ht="15" customHeight="1">
      <c r="E252" s="4"/>
      <c r="F252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2006-04-10T17:18:50Z</cp:lastPrinted>
  <dcterms:created xsi:type="dcterms:W3CDTF">1998-05-16T14:16:09Z</dcterms:created>
  <dcterms:modified xsi:type="dcterms:W3CDTF">2006-04-13T14:47:25Z</dcterms:modified>
  <cp:category/>
  <cp:version/>
  <cp:contentType/>
  <cp:contentStatus/>
</cp:coreProperties>
</file>